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25600" yWindow="0" windowWidth="25600" windowHeight="26740" tabRatio="500"/>
  </bookViews>
  <sheets>
    <sheet name="Cost Summary" sheetId="1" r:id="rId1"/>
    <sheet name="Materials" sheetId="2" r:id="rId2"/>
    <sheet name="Travel" sheetId="3" r:id="rId3"/>
    <sheet name="Other Direct Costs" sheetId="4" r:id="rId4"/>
    <sheet name="Subcontractor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L15" i="3"/>
  <c r="L5" i="3"/>
  <c r="E7" i="1"/>
  <c r="E6" i="1"/>
  <c r="B8" i="4"/>
  <c r="B11" i="4"/>
  <c r="B7" i="4"/>
  <c r="B10" i="4"/>
  <c r="B6" i="4"/>
  <c r="B9" i="4"/>
  <c r="D33" i="3"/>
  <c r="L26" i="3"/>
  <c r="D22" i="3"/>
  <c r="D8" i="3"/>
  <c r="D11" i="3"/>
  <c r="D17" i="1"/>
  <c r="D18" i="1"/>
  <c r="G18" i="1"/>
  <c r="G20" i="1"/>
  <c r="G6" i="1"/>
  <c r="G7" i="1"/>
  <c r="F13" i="1"/>
  <c r="G13" i="1"/>
  <c r="G15" i="1"/>
  <c r="G11" i="1"/>
  <c r="F22" i="1"/>
  <c r="G22" i="1"/>
  <c r="G24" i="1"/>
  <c r="D20" i="1"/>
  <c r="D6" i="1"/>
  <c r="D7" i="1"/>
  <c r="C13" i="1"/>
  <c r="D13" i="1"/>
  <c r="D15" i="1"/>
  <c r="D11" i="1"/>
  <c r="C22" i="1"/>
  <c r="D22" i="1"/>
  <c r="D24" i="1"/>
  <c r="F11" i="1"/>
  <c r="C11" i="1"/>
</calcChain>
</file>

<file path=xl/sharedStrings.xml><?xml version="1.0" encoding="utf-8"?>
<sst xmlns="http://schemas.openxmlformats.org/spreadsheetml/2006/main" count="280" uniqueCount="85">
  <si>
    <t>COST SUMMARY</t>
  </si>
  <si>
    <t>Base Period</t>
  </si>
  <si>
    <t>Option I</t>
  </si>
  <si>
    <t>Cost Element</t>
  </si>
  <si>
    <t>Rate</t>
  </si>
  <si>
    <t>Quantity</t>
  </si>
  <si>
    <t>Total Amount</t>
  </si>
  <si>
    <t>Hrly</t>
  </si>
  <si>
    <t># Hrs</t>
  </si>
  <si>
    <t>Labor Category &amp; Title</t>
  </si>
  <si>
    <t>$</t>
  </si>
  <si>
    <t>XX</t>
  </si>
  <si>
    <t>Larry Madoff, Editor</t>
  </si>
  <si>
    <t>D. Tenenholz, IT Manager</t>
  </si>
  <si>
    <t>TOTAL DIRECT LABOR</t>
  </si>
  <si>
    <t>LABOR BURDEN</t>
  </si>
  <si>
    <t>Lbr Burden Applied to</t>
  </si>
  <si>
    <t>FRINGE BENEFITS</t>
  </si>
  <si>
    <t>%</t>
  </si>
  <si>
    <t>OVERHEAD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</si>
  <si>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</si>
  <si>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</si>
  <si>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</si>
  <si>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</si>
  <si>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</si>
  <si>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</si>
  <si>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</si>
  <si>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</si>
  <si>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</si>
  <si>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</si>
  <si>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</t>
  </si>
  <si>
    <t>FEE/PROFIT</t>
  </si>
  <si>
    <t>Fee Rate</t>
  </si>
  <si>
    <t>Fee Rate Applied to: (total cost, excluding travel &amp;FCCM)</t>
  </si>
  <si>
    <t>FEE OR PROFIT</t>
  </si>
  <si>
    <t>TOTAL COST PLUS FEE</t>
  </si>
  <si>
    <t>MATERIALS/EQUIPMENT</t>
  </si>
  <si>
    <t>Item</t>
  </si>
  <si>
    <t>Manufacturer</t>
  </si>
  <si>
    <t>Part Number</t>
  </si>
  <si>
    <t>Unit Price</t>
  </si>
  <si>
    <t>Total Price</t>
  </si>
  <si>
    <t>Contract Period</t>
  </si>
  <si>
    <t>Additional Information</t>
  </si>
  <si>
    <t>Note:</t>
  </si>
  <si>
    <t>Consumables may be listed as a lump sum if no individual item is over $5,000.  For those items that are over $5,000, list separately from the rest of consumable pricing.</t>
  </si>
  <si>
    <t>TRAVEL</t>
  </si>
  <si>
    <t>Trip #:</t>
  </si>
  <si>
    <t>Location:</t>
  </si>
  <si>
    <t>New York City (EcoHealth Alliance)</t>
  </si>
  <si>
    <t>Purpose:</t>
  </si>
  <si>
    <t>Meet with full New York based Data Science and Research Technology team</t>
  </si>
  <si>
    <t>Base Period</t>
  </si>
  <si>
    <t>Days</t>
  </si>
  <si>
    <t># of People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</si>
  <si>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</si>
  <si>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</si>
  <si>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</si>
  <si>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</si>
  <si>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</si>
  <si>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</si>
  <si>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</si>
  <si>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</si>
  <si>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Transportation to and from airport and in New York City</t>
  </si>
  <si>
    <t>Total:</t>
  </si>
  <si>
    <t>Washington DC Area (DTRA and BSVE)</t>
  </si>
  <si>
    <t>Meet with DTRA and the BSVE team</t>
  </si>
  <si>
    <t>Transportation to and from airport and in Washington, DC Metro area</t>
  </si>
  <si>
    <t>(Select Period)</t>
  </si>
  <si>
    <t>OTHER DIRECT COSTS</t>
  </si>
  <si>
    <t>Consultant - M. Pollack, Deputy Editor</t>
  </si>
  <si>
    <t>200 hours of work by a ProMed Deputy Editor, Marjorie Pollack, calculated at a rate of $78.85 per hour.</t>
  </si>
  <si>
    <t>Consultant - Associate Editor</t>
  </si>
  <si>
    <t>1970 hours of work by an ProMed Associate Editor, calculated at a rate of $22.15 per hour</t>
  </si>
  <si>
    <t>Consultant - Copy Editor</t>
  </si>
  <si>
    <t>160 hours of work by a ProMed Copy Editor, calculated at a rate of $28.84 per hour.</t>
  </si>
  <si>
    <t>200 hours of work by a ProMed Deputy Editor, Marjorie Pollack, calculated at a rate of $81.22 per hour.</t>
  </si>
  <si>
    <t>1970 hours of work by an ProMed Associate Editor, calculated at a rate of $22.81 per hour</t>
  </si>
  <si>
    <t>160 hours of work by a ProMed Copy Editor, calculated at a rate of $30.39 per hour.</t>
  </si>
  <si>
    <t>Option II</t>
  </si>
  <si>
    <t>200 hours of work by a ProMed Deputy Editor, Marjorie Pollack, calculated at a rate of $83.65 per hour.</t>
  </si>
  <si>
    <t>1970 hours of work by an ProMed Associate Editor, calculated at a rate of $23.50 per hour</t>
  </si>
  <si>
    <t>160 hours of work by a ProMed Copy Editor, calculated at a rate of $31.30 per hour.</t>
  </si>
  <si>
    <t>SUBCONTRACTORS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</si>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</sst>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\ ;&quot;$&quot;\(#,##0.00\)"/>
    <numFmt numFmtId="165" formatCode="&quot;$&quot;#,##0.00"/>
    <numFmt numFmtId="166" formatCode="&quot;$&quot;#,##0\ ;&quot;$&quot;\(#,##0\)"/>
  </numFmts>
  <fonts count="125" x14ac:knownFonts="1">
    <font>
      <sz val="10"/>
      <color rgb="FF000000"/>
      <name val="Arial"/>
    </font>
    <font>
      <sz val="8"/>
      <color rgb="FF000000"/>
      <name val="Times New Roman"/>
    </font>
    <font>
      <sz val="8"/>
      <color rgb="FF000000"/>
      <name val="Times New Roman"/>
    </font>
    <font>
      <b/>
      <sz val="16"/>
      <color rgb="FF000000"/>
      <name val="Times New Roman"/>
    </font>
    <font>
      <sz val="8"/>
      <color rgb="FF000000"/>
      <name val="Times New Roman"/>
    </font>
    <font>
      <sz val="16"/>
      <color rgb="FF000000"/>
      <name val="Times New Roman"/>
    </font>
    <font>
      <b/>
      <sz val="8"/>
      <color rgb="FF000000"/>
      <name val="Times New Roman"/>
    </font>
    <font>
      <b/>
      <sz val="16"/>
      <color rgb="FF000000"/>
      <name val="Times New Roman"/>
    </font>
    <font>
      <sz val="11"/>
      <color rgb="FF000000"/>
      <name val="Calibri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Times New Roman"/>
    </font>
    <font>
      <sz val="8"/>
      <color rgb="FF008000"/>
      <name val="Times New Roman"/>
    </font>
    <font>
      <sz val="8"/>
      <color rgb="FF000000"/>
      <name val="Times New Roman"/>
    </font>
    <font>
      <b/>
      <sz val="16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i/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i/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b/>
      <sz val="16"/>
      <color rgb="FF000000"/>
      <name val="Times New Roman"/>
    </font>
    <font>
      <sz val="11"/>
      <color rgb="FF000000"/>
      <name val="Calibri"/>
    </font>
    <font>
      <sz val="11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8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</font>
    <font>
      <sz val="11"/>
      <color rgb="FF000000"/>
      <name val="Times New Roman"/>
    </font>
    <font>
      <sz val="11"/>
      <color rgb="FF000000"/>
      <name val="Calibri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b/>
      <sz val="16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1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</cellStyleXfs>
  <cellXfs count="125">
    <xf numFmtId="0" fontId="0" fillId="0" borderId="0" xfId="0" applyAlignment="1">
      <alignment wrapText="1"/>
    </xf>
    <xf numFmtId="0" fontId="2" fillId="2" borderId="2" xfId="0" applyFont="1" applyFill="1" applyBorder="1"/>
    <xf numFmtId="164" fontId="4" fillId="0" borderId="4" xfId="0" applyNumberFormat="1" applyFont="1" applyBorder="1" applyAlignment="1">
      <alignment vertical="center" wrapText="1"/>
    </xf>
    <xf numFmtId="0" fontId="6" fillId="3" borderId="6" xfId="0" applyFont="1" applyFill="1" applyBorder="1" applyAlignment="1">
      <alignment horizontal="right"/>
    </xf>
    <xf numFmtId="0" fontId="8" fillId="0" borderId="7" xfId="0" applyFont="1" applyBorder="1"/>
    <xf numFmtId="0" fontId="9" fillId="3" borderId="6" xfId="0" applyFont="1" applyFill="1" applyBorder="1" applyAlignment="1">
      <alignment vertical="center" wrapText="1"/>
    </xf>
    <xf numFmtId="0" fontId="11" fillId="2" borderId="8" xfId="0" applyFont="1" applyFill="1" applyBorder="1"/>
    <xf numFmtId="0" fontId="12" fillId="3" borderId="9" xfId="0" applyFont="1" applyFill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165" fontId="19" fillId="0" borderId="4" xfId="0" applyNumberFormat="1" applyFont="1" applyBorder="1" applyAlignment="1">
      <alignment vertical="center" wrapText="1"/>
    </xf>
    <xf numFmtId="166" fontId="22" fillId="0" borderId="15" xfId="0" applyNumberFormat="1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vertical="center" wrapText="1"/>
    </xf>
    <xf numFmtId="0" fontId="28" fillId="0" borderId="0" xfId="0" applyFont="1" applyAlignment="1">
      <alignment horizontal="center" vertical="center"/>
    </xf>
    <xf numFmtId="10" fontId="29" fillId="0" borderId="9" xfId="0" applyNumberFormat="1" applyFont="1" applyBorder="1" applyAlignment="1">
      <alignment horizontal="center" vertical="center" wrapText="1"/>
    </xf>
    <xf numFmtId="165" fontId="30" fillId="0" borderId="21" xfId="0" applyNumberFormat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center"/>
    </xf>
    <xf numFmtId="166" fontId="32" fillId="0" borderId="21" xfId="0" applyNumberFormat="1" applyFont="1" applyBorder="1" applyAlignment="1">
      <alignment horizontal="center" vertical="center"/>
    </xf>
    <xf numFmtId="0" fontId="33" fillId="0" borderId="22" xfId="0" applyFont="1" applyBorder="1" applyAlignment="1">
      <alignment vertical="center" wrapText="1"/>
    </xf>
    <xf numFmtId="0" fontId="37" fillId="2" borderId="9" xfId="0" applyFont="1" applyFill="1" applyBorder="1" applyAlignment="1">
      <alignment horizontal="center"/>
    </xf>
    <xf numFmtId="164" fontId="39" fillId="0" borderId="4" xfId="0" applyNumberFormat="1" applyFont="1" applyBorder="1" applyAlignment="1">
      <alignment horizontal="right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3" fillId="0" borderId="16" xfId="0" applyFont="1" applyBorder="1" applyAlignment="1">
      <alignment vertical="center"/>
    </xf>
    <xf numFmtId="0" fontId="44" fillId="2" borderId="18" xfId="0" applyFont="1" applyFill="1" applyBorder="1"/>
    <xf numFmtId="0" fontId="45" fillId="3" borderId="16" xfId="0" applyFont="1" applyFill="1" applyBorder="1" applyAlignment="1">
      <alignment horizontal="right"/>
    </xf>
    <xf numFmtId="0" fontId="46" fillId="0" borderId="25" xfId="0" applyFont="1" applyBorder="1" applyAlignment="1">
      <alignment vertical="center" wrapText="1"/>
    </xf>
    <xf numFmtId="0" fontId="47" fillId="2" borderId="26" xfId="0" applyFont="1" applyFill="1" applyBorder="1"/>
    <xf numFmtId="0" fontId="50" fillId="0" borderId="9" xfId="0" applyFont="1" applyBorder="1" applyAlignment="1">
      <alignment vertical="center"/>
    </xf>
    <xf numFmtId="0" fontId="51" fillId="0" borderId="27" xfId="0" applyFont="1" applyBorder="1" applyAlignment="1">
      <alignment vertical="center"/>
    </xf>
    <xf numFmtId="0" fontId="52" fillId="2" borderId="28" xfId="0" applyFont="1" applyFill="1" applyBorder="1"/>
    <xf numFmtId="0" fontId="53" fillId="2" borderId="29" xfId="0" applyFont="1" applyFill="1" applyBorder="1"/>
    <xf numFmtId="0" fontId="54" fillId="2" borderId="20" xfId="0" applyFont="1" applyFill="1" applyBorder="1"/>
    <xf numFmtId="0" fontId="55" fillId="0" borderId="30" xfId="0" applyFont="1" applyBorder="1" applyAlignment="1">
      <alignment vertical="center"/>
    </xf>
    <xf numFmtId="164" fontId="56" fillId="0" borderId="9" xfId="0" applyNumberFormat="1" applyFont="1" applyBorder="1" applyAlignment="1">
      <alignment vertical="center" wrapText="1"/>
    </xf>
    <xf numFmtId="0" fontId="57" fillId="0" borderId="15" xfId="0" applyFont="1" applyBorder="1" applyAlignment="1">
      <alignment horizontal="left" vertical="center" wrapText="1"/>
    </xf>
    <xf numFmtId="0" fontId="58" fillId="0" borderId="22" xfId="0" applyFont="1" applyBorder="1" applyAlignment="1">
      <alignment vertical="center" wrapText="1"/>
    </xf>
    <xf numFmtId="0" fontId="59" fillId="0" borderId="0" xfId="0" applyFont="1"/>
    <xf numFmtId="0" fontId="60" fillId="0" borderId="6" xfId="0" applyFont="1" applyBorder="1" applyAlignment="1">
      <alignment horizontal="center" vertical="center"/>
    </xf>
    <xf numFmtId="164" fontId="61" fillId="0" borderId="15" xfId="0" applyNumberFormat="1" applyFont="1" applyBorder="1" applyAlignment="1">
      <alignment horizontal="left" vertical="center" wrapText="1"/>
    </xf>
    <xf numFmtId="165" fontId="62" fillId="0" borderId="15" xfId="0" applyNumberFormat="1" applyFont="1" applyBorder="1" applyAlignment="1">
      <alignment horizontal="center" vertical="center"/>
    </xf>
    <xf numFmtId="0" fontId="63" fillId="2" borderId="31" xfId="0" applyFont="1" applyFill="1" applyBorder="1"/>
    <xf numFmtId="0" fontId="64" fillId="0" borderId="4" xfId="0" applyFont="1" applyBorder="1" applyAlignment="1">
      <alignment vertical="center" wrapText="1"/>
    </xf>
    <xf numFmtId="0" fontId="67" fillId="0" borderId="30" xfId="0" applyFont="1" applyBorder="1"/>
    <xf numFmtId="0" fontId="68" fillId="0" borderId="0" xfId="0" applyFont="1"/>
    <xf numFmtId="0" fontId="70" fillId="0" borderId="21" xfId="0" applyFont="1" applyBorder="1" applyAlignment="1">
      <alignment horizontal="center" vertical="center" wrapText="1"/>
    </xf>
    <xf numFmtId="0" fontId="71" fillId="3" borderId="9" xfId="0" applyFont="1" applyFill="1" applyBorder="1" applyAlignment="1">
      <alignment vertical="center" wrapText="1"/>
    </xf>
    <xf numFmtId="0" fontId="72" fillId="0" borderId="30" xfId="0" applyFont="1" applyBorder="1" applyAlignment="1">
      <alignment horizontal="center" vertical="center"/>
    </xf>
    <xf numFmtId="0" fontId="74" fillId="0" borderId="32" xfId="0" applyFont="1" applyBorder="1" applyAlignment="1">
      <alignment vertical="center" wrapText="1"/>
    </xf>
    <xf numFmtId="0" fontId="75" fillId="0" borderId="0" xfId="0" applyFont="1" applyAlignment="1">
      <alignment vertical="center"/>
    </xf>
    <xf numFmtId="164" fontId="76" fillId="0" borderId="4" xfId="0" applyNumberFormat="1" applyFont="1" applyBorder="1" applyAlignment="1">
      <alignment horizontal="left" vertical="center" wrapText="1"/>
    </xf>
    <xf numFmtId="0" fontId="78" fillId="0" borderId="34" xfId="0" applyFont="1" applyBorder="1" applyAlignment="1">
      <alignment vertical="center" wrapText="1"/>
    </xf>
    <xf numFmtId="0" fontId="79" fillId="2" borderId="21" xfId="0" applyFont="1" applyFill="1" applyBorder="1"/>
    <xf numFmtId="165" fontId="80" fillId="0" borderId="9" xfId="0" applyNumberFormat="1" applyFont="1" applyBorder="1" applyAlignment="1">
      <alignment vertical="center" wrapText="1"/>
    </xf>
    <xf numFmtId="0" fontId="81" fillId="0" borderId="4" xfId="0" applyFont="1" applyBorder="1" applyAlignment="1">
      <alignment vertical="center"/>
    </xf>
    <xf numFmtId="0" fontId="83" fillId="0" borderId="32" xfId="0" applyFont="1" applyBorder="1" applyAlignment="1">
      <alignment vertical="center"/>
    </xf>
    <xf numFmtId="0" fontId="84" fillId="0" borderId="0" xfId="0" applyFont="1"/>
    <xf numFmtId="0" fontId="85" fillId="0" borderId="4" xfId="0" applyFont="1" applyBorder="1" applyAlignment="1">
      <alignment horizontal="center" vertical="center" wrapText="1"/>
    </xf>
    <xf numFmtId="0" fontId="87" fillId="0" borderId="36" xfId="0" applyFont="1" applyBorder="1" applyAlignment="1">
      <alignment vertical="center" wrapText="1"/>
    </xf>
    <xf numFmtId="9" fontId="89" fillId="0" borderId="9" xfId="0" applyNumberFormat="1" applyFont="1" applyBorder="1" applyAlignment="1">
      <alignment horizontal="center" vertical="center" wrapText="1"/>
    </xf>
    <xf numFmtId="0" fontId="90" fillId="2" borderId="1" xfId="0" applyFont="1" applyFill="1" applyBorder="1"/>
    <xf numFmtId="0" fontId="91" fillId="3" borderId="15" xfId="0" applyFont="1" applyFill="1" applyBorder="1" applyAlignment="1">
      <alignment vertical="center" wrapText="1"/>
    </xf>
    <xf numFmtId="166" fontId="92" fillId="0" borderId="21" xfId="0" applyNumberFormat="1" applyFont="1" applyBorder="1" applyAlignment="1">
      <alignment horizontal="center"/>
    </xf>
    <xf numFmtId="0" fontId="93" fillId="0" borderId="15" xfId="0" applyFont="1" applyBorder="1" applyAlignment="1">
      <alignment horizontal="center" vertical="center" wrapText="1"/>
    </xf>
    <xf numFmtId="0" fontId="94" fillId="2" borderId="37" xfId="0" applyFont="1" applyFill="1" applyBorder="1"/>
    <xf numFmtId="0" fontId="95" fillId="0" borderId="38" xfId="0" applyFont="1" applyBorder="1" applyAlignment="1">
      <alignment horizontal="center" vertical="center"/>
    </xf>
    <xf numFmtId="0" fontId="96" fillId="3" borderId="12" xfId="0" applyFont="1" applyFill="1" applyBorder="1" applyAlignment="1">
      <alignment vertical="center" wrapText="1"/>
    </xf>
    <xf numFmtId="0" fontId="97" fillId="0" borderId="15" xfId="0" applyFont="1" applyBorder="1" applyAlignment="1">
      <alignment vertical="center" wrapText="1"/>
    </xf>
    <xf numFmtId="0" fontId="98" fillId="2" borderId="21" xfId="0" applyFont="1" applyFill="1" applyBorder="1" applyAlignment="1">
      <alignment horizontal="center"/>
    </xf>
    <xf numFmtId="0" fontId="100" fillId="2" borderId="40" xfId="0" applyFont="1" applyFill="1" applyBorder="1"/>
    <xf numFmtId="0" fontId="102" fillId="2" borderId="41" xfId="0" applyFont="1" applyFill="1" applyBorder="1"/>
    <xf numFmtId="0" fontId="104" fillId="2" borderId="42" xfId="0" applyFont="1" applyFill="1" applyBorder="1"/>
    <xf numFmtId="0" fontId="105" fillId="2" borderId="10" xfId="0" applyFont="1" applyFill="1" applyBorder="1"/>
    <xf numFmtId="0" fontId="106" fillId="3" borderId="21" xfId="0" applyFont="1" applyFill="1" applyBorder="1" applyAlignment="1">
      <alignment horizontal="right"/>
    </xf>
    <xf numFmtId="166" fontId="107" fillId="0" borderId="4" xfId="0" applyNumberFormat="1" applyFont="1" applyBorder="1" applyAlignment="1">
      <alignment vertical="center" wrapText="1"/>
    </xf>
    <xf numFmtId="0" fontId="109" fillId="0" borderId="15" xfId="0" applyFont="1" applyBorder="1" applyAlignment="1">
      <alignment horizontal="center" vertical="center"/>
    </xf>
    <xf numFmtId="0" fontId="110" fillId="2" borderId="20" xfId="0" applyFont="1" applyFill="1" applyBorder="1"/>
    <xf numFmtId="0" fontId="111" fillId="0" borderId="21" xfId="0" applyFont="1" applyBorder="1" applyAlignment="1">
      <alignment horizontal="center"/>
    </xf>
    <xf numFmtId="0" fontId="113" fillId="0" borderId="43" xfId="0" applyFont="1" applyBorder="1" applyAlignment="1">
      <alignment vertical="center"/>
    </xf>
    <xf numFmtId="0" fontId="115" fillId="0" borderId="4" xfId="0" applyFont="1" applyBorder="1" applyAlignment="1">
      <alignment horizontal="left" vertical="center" wrapText="1"/>
    </xf>
    <xf numFmtId="0" fontId="117" fillId="0" borderId="36" xfId="0" applyFont="1" applyBorder="1" applyAlignment="1">
      <alignment vertical="center"/>
    </xf>
    <xf numFmtId="0" fontId="118" fillId="0" borderId="22" xfId="0" applyFont="1" applyBorder="1" applyAlignment="1">
      <alignment vertical="center" wrapText="1"/>
    </xf>
    <xf numFmtId="0" fontId="119" fillId="3" borderId="9" xfId="0" applyFont="1" applyFill="1" applyBorder="1" applyAlignment="1">
      <alignment horizontal="right"/>
    </xf>
    <xf numFmtId="0" fontId="120" fillId="0" borderId="16" xfId="0" applyFont="1" applyBorder="1"/>
    <xf numFmtId="0" fontId="121" fillId="2" borderId="44" xfId="0" applyFont="1" applyFill="1" applyBorder="1"/>
    <xf numFmtId="0" fontId="122" fillId="2" borderId="0" xfId="0" applyFont="1" applyFill="1"/>
    <xf numFmtId="0" fontId="66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82" fillId="0" borderId="35" xfId="0" applyFont="1" applyBorder="1" applyAlignment="1">
      <alignment horizontal="center"/>
    </xf>
    <xf numFmtId="0" fontId="65" fillId="0" borderId="22" xfId="0" applyFont="1" applyBorder="1" applyAlignment="1">
      <alignment horizontal="center" vertical="center" wrapText="1"/>
    </xf>
    <xf numFmtId="0" fontId="77" fillId="0" borderId="33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101" fillId="0" borderId="35" xfId="0" applyFont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112" fillId="2" borderId="35" xfId="0" applyFont="1" applyFill="1" applyBorder="1"/>
    <xf numFmtId="0" fontId="40" fillId="2" borderId="13" xfId="0" applyFont="1" applyFill="1" applyBorder="1" applyAlignment="1">
      <alignment horizontal="left"/>
    </xf>
    <xf numFmtId="0" fontId="99" fillId="2" borderId="39" xfId="0" applyFont="1" applyFill="1" applyBorder="1" applyAlignment="1">
      <alignment horizontal="left"/>
    </xf>
    <xf numFmtId="0" fontId="116" fillId="2" borderId="24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center"/>
    </xf>
    <xf numFmtId="0" fontId="36" fillId="3" borderId="24" xfId="0" applyFont="1" applyFill="1" applyBorder="1" applyAlignment="1">
      <alignment horizontal="center"/>
    </xf>
    <xf numFmtId="0" fontId="73" fillId="2" borderId="23" xfId="0" applyFont="1" applyFill="1" applyBorder="1" applyAlignment="1">
      <alignment horizontal="left"/>
    </xf>
    <xf numFmtId="0" fontId="27" fillId="2" borderId="20" xfId="0" applyFont="1" applyFill="1" applyBorder="1" applyAlignment="1">
      <alignment horizontal="left"/>
    </xf>
    <xf numFmtId="0" fontId="38" fillId="2" borderId="14" xfId="0" applyFont="1" applyFill="1" applyBorder="1" applyAlignment="1">
      <alignment horizontal="left"/>
    </xf>
    <xf numFmtId="0" fontId="34" fillId="2" borderId="23" xfId="0" applyFont="1" applyFill="1" applyBorder="1" applyAlignment="1">
      <alignment horizontal="center"/>
    </xf>
    <xf numFmtId="0" fontId="108" fillId="2" borderId="14" xfId="0" applyFont="1" applyFill="1" applyBorder="1" applyAlignment="1">
      <alignment horizontal="center"/>
    </xf>
    <xf numFmtId="0" fontId="21" fillId="3" borderId="15" xfId="0" applyFont="1" applyFill="1" applyBorder="1" applyAlignment="1">
      <alignment horizontal="center"/>
    </xf>
    <xf numFmtId="0" fontId="49" fillId="2" borderId="15" xfId="0" applyFont="1" applyFill="1" applyBorder="1" applyAlignment="1">
      <alignment horizontal="center"/>
    </xf>
    <xf numFmtId="165" fontId="48" fillId="2" borderId="15" xfId="0" applyNumberFormat="1" applyFont="1" applyFill="1" applyBorder="1" applyAlignment="1">
      <alignment horizontal="center"/>
    </xf>
    <xf numFmtId="0" fontId="86" fillId="3" borderId="18" xfId="0" applyFont="1" applyFill="1" applyBorder="1" applyAlignment="1">
      <alignment horizontal="center"/>
    </xf>
    <xf numFmtId="0" fontId="114" fillId="3" borderId="20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69" fillId="3" borderId="23" xfId="0" applyFont="1" applyFill="1" applyBorder="1" applyAlignment="1">
      <alignment horizontal="center"/>
    </xf>
    <xf numFmtId="0" fontId="37" fillId="2" borderId="9" xfId="0" applyFont="1" applyFill="1" applyBorder="1" applyAlignment="1">
      <alignment horizontal="center"/>
    </xf>
    <xf numFmtId="165" fontId="26" fillId="2" borderId="19" xfId="0" applyNumberFormat="1" applyFont="1" applyFill="1" applyBorder="1" applyAlignment="1">
      <alignment horizontal="center"/>
    </xf>
    <xf numFmtId="165" fontId="88" fillId="2" borderId="2" xfId="0" applyNumberFormat="1" applyFont="1" applyFill="1" applyBorder="1" applyAlignment="1">
      <alignment horizontal="center"/>
    </xf>
    <xf numFmtId="0" fontId="25" fillId="2" borderId="18" xfId="0" applyFont="1" applyFill="1" applyBorder="1" applyAlignment="1">
      <alignment horizontal="center"/>
    </xf>
    <xf numFmtId="0" fontId="103" fillId="2" borderId="20" xfId="0" applyFont="1" applyFill="1" applyBorder="1" applyAlignment="1">
      <alignment horizontal="center"/>
    </xf>
    <xf numFmtId="165" fontId="18" fillId="2" borderId="6" xfId="0" applyNumberFormat="1" applyFont="1" applyFill="1" applyBorder="1" applyAlignment="1">
      <alignment horizontal="center"/>
    </xf>
    <xf numFmtId="165" fontId="0" fillId="0" borderId="0" xfId="0" applyNumberFormat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="150" zoomScaleNormal="150" zoomScalePageLayoutView="150" workbookViewId="0">
      <selection activeCell="G24" sqref="G24"/>
    </sheetView>
  </sheetViews>
  <sheetFormatPr baseColWidth="10" defaultColWidth="10.1640625" defaultRowHeight="13.5" customHeight="1" x14ac:dyDescent="0"/>
  <cols>
    <col min="1" max="1" width="33.83203125" customWidth="1"/>
    <col min="4" max="4" width="13.33203125" customWidth="1"/>
    <col min="7" max="7" width="13.33203125" customWidth="1"/>
    <col min="10" max="10" width="13.33203125" customWidth="1"/>
    <col min="13" max="13" width="13.33203125" customWidth="1"/>
  </cols>
  <sheetData>
    <row r="1" spans="1:16" ht="18.75" customHeight="1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8"/>
      <c r="N1" s="4"/>
      <c r="O1" s="56"/>
      <c r="P1" s="56"/>
    </row>
    <row r="2" spans="1:16" ht="15" customHeight="1">
      <c r="A2" s="18"/>
      <c r="B2" s="89" t="s">
        <v>1</v>
      </c>
      <c r="C2" s="89"/>
      <c r="D2" s="89"/>
      <c r="E2" s="89" t="s">
        <v>2</v>
      </c>
      <c r="F2" s="89"/>
      <c r="G2" s="89"/>
      <c r="H2" s="89"/>
      <c r="I2" s="89"/>
      <c r="J2" s="89"/>
      <c r="K2" s="89"/>
      <c r="L2" s="89"/>
      <c r="M2" s="89"/>
      <c r="N2" s="4"/>
      <c r="O2" s="56"/>
      <c r="P2" s="56"/>
    </row>
    <row r="3" spans="1:16" ht="14">
      <c r="A3" s="90" t="s">
        <v>3</v>
      </c>
      <c r="B3" s="11" t="s">
        <v>4</v>
      </c>
      <c r="C3" s="45" t="s">
        <v>5</v>
      </c>
      <c r="D3" s="92" t="s">
        <v>6</v>
      </c>
      <c r="E3" s="11" t="s">
        <v>4</v>
      </c>
      <c r="F3" s="45" t="s">
        <v>5</v>
      </c>
      <c r="G3" s="92" t="s">
        <v>6</v>
      </c>
      <c r="H3" s="11" t="s">
        <v>4</v>
      </c>
      <c r="I3" s="45" t="s">
        <v>5</v>
      </c>
      <c r="J3" s="92" t="s">
        <v>6</v>
      </c>
      <c r="K3" s="11" t="s">
        <v>4</v>
      </c>
      <c r="L3" s="45" t="s">
        <v>5</v>
      </c>
      <c r="M3" s="92" t="s">
        <v>6</v>
      </c>
      <c r="N3" s="4"/>
      <c r="O3" s="56"/>
      <c r="P3" s="56"/>
    </row>
    <row r="4" spans="1:16" ht="15" customHeight="1">
      <c r="A4" s="91"/>
      <c r="B4" s="21" t="s">
        <v>7</v>
      </c>
      <c r="C4" s="63" t="s">
        <v>8</v>
      </c>
      <c r="D4" s="93"/>
      <c r="E4" s="21" t="s">
        <v>7</v>
      </c>
      <c r="F4" s="63" t="s">
        <v>8</v>
      </c>
      <c r="G4" s="93"/>
      <c r="H4" s="21" t="s">
        <v>7</v>
      </c>
      <c r="I4" s="63" t="s">
        <v>8</v>
      </c>
      <c r="J4" s="93"/>
      <c r="K4" s="21" t="s">
        <v>7</v>
      </c>
      <c r="L4" s="63" t="s">
        <v>8</v>
      </c>
      <c r="M4" s="93"/>
      <c r="N4" s="4"/>
      <c r="O4" s="56"/>
      <c r="P4" s="56"/>
    </row>
    <row r="5" spans="1:16" ht="14">
      <c r="A5" s="26" t="s">
        <v>9</v>
      </c>
      <c r="B5" s="22"/>
      <c r="C5" s="63"/>
      <c r="D5" s="42"/>
      <c r="E5" s="22"/>
      <c r="F5" s="63"/>
      <c r="G5" s="42"/>
      <c r="H5" s="22" t="s">
        <v>10</v>
      </c>
      <c r="I5" s="63" t="s">
        <v>11</v>
      </c>
      <c r="J5" s="42" t="s">
        <v>10</v>
      </c>
      <c r="K5" s="22" t="s">
        <v>10</v>
      </c>
      <c r="L5" s="63" t="s">
        <v>11</v>
      </c>
      <c r="M5" s="42" t="s">
        <v>10</v>
      </c>
      <c r="N5" s="4"/>
      <c r="O5" s="56"/>
      <c r="P5" s="56"/>
    </row>
    <row r="6" spans="1:16" ht="14">
      <c r="A6" s="12" t="s">
        <v>12</v>
      </c>
      <c r="B6" s="34">
        <v>88.7</v>
      </c>
      <c r="C6" s="63">
        <v>192</v>
      </c>
      <c r="D6" s="74">
        <f>C6*B6</f>
        <v>17030.400000000001</v>
      </c>
      <c r="E6" s="34">
        <f>B6*1.023</f>
        <v>90.740099999999998</v>
      </c>
      <c r="F6" s="63">
        <v>192</v>
      </c>
      <c r="G6" s="2">
        <f>E6*F6</f>
        <v>17422.099200000001</v>
      </c>
      <c r="H6" s="22" t="s">
        <v>10</v>
      </c>
      <c r="I6" s="63" t="s">
        <v>11</v>
      </c>
      <c r="J6" s="42" t="s">
        <v>10</v>
      </c>
      <c r="K6" s="22" t="s">
        <v>10</v>
      </c>
      <c r="L6" s="63" t="s">
        <v>11</v>
      </c>
      <c r="M6" s="42" t="s">
        <v>10</v>
      </c>
      <c r="N6" s="4"/>
      <c r="O6" s="56"/>
      <c r="P6" s="56"/>
    </row>
    <row r="7" spans="1:16" ht="14">
      <c r="A7" s="12" t="s">
        <v>13</v>
      </c>
      <c r="B7" s="53">
        <v>48.83</v>
      </c>
      <c r="C7" s="63">
        <v>306</v>
      </c>
      <c r="D7" s="74">
        <f>C7*B7</f>
        <v>14941.98</v>
      </c>
      <c r="E7" s="34">
        <f>B7*1.023</f>
        <v>49.953089999999996</v>
      </c>
      <c r="F7" s="63">
        <v>306</v>
      </c>
      <c r="G7" s="2">
        <f>E7*F7</f>
        <v>15285.64554</v>
      </c>
      <c r="H7" s="22" t="s">
        <v>10</v>
      </c>
      <c r="I7" s="63" t="s">
        <v>11</v>
      </c>
      <c r="J7" s="42" t="s">
        <v>10</v>
      </c>
      <c r="K7" s="22" t="s">
        <v>10</v>
      </c>
      <c r="L7" s="63" t="s">
        <v>11</v>
      </c>
      <c r="M7" s="42" t="s">
        <v>10</v>
      </c>
      <c r="N7" s="4"/>
      <c r="O7" s="56"/>
      <c r="P7" s="56"/>
    </row>
    <row r="8" spans="1:16" ht="14">
      <c r="A8" s="12"/>
      <c r="B8" s="22"/>
      <c r="C8" s="63"/>
      <c r="D8" s="74"/>
      <c r="E8" s="34"/>
      <c r="F8" s="63"/>
      <c r="G8" s="2"/>
      <c r="H8" s="22" t="s">
        <v>10</v>
      </c>
      <c r="I8" s="63" t="s">
        <v>11</v>
      </c>
      <c r="J8" s="42" t="s">
        <v>10</v>
      </c>
      <c r="K8" s="22" t="s">
        <v>10</v>
      </c>
      <c r="L8" s="63" t="s">
        <v>11</v>
      </c>
      <c r="M8" s="42" t="s">
        <v>10</v>
      </c>
      <c r="N8" s="4"/>
      <c r="O8" s="56"/>
      <c r="P8" s="56"/>
    </row>
    <row r="9" spans="1:16" ht="14">
      <c r="A9" s="12"/>
      <c r="B9" s="22"/>
      <c r="C9" s="63"/>
      <c r="D9" s="74"/>
      <c r="E9" s="34"/>
      <c r="F9" s="63"/>
      <c r="G9" s="2"/>
      <c r="H9" s="22" t="s">
        <v>10</v>
      </c>
      <c r="I9" s="63" t="s">
        <v>11</v>
      </c>
      <c r="J9" s="42" t="s">
        <v>10</v>
      </c>
      <c r="K9" s="22" t="s">
        <v>10</v>
      </c>
      <c r="L9" s="63" t="s">
        <v>11</v>
      </c>
      <c r="M9" s="42" t="s">
        <v>10</v>
      </c>
      <c r="N9" s="4"/>
      <c r="O9" s="56"/>
      <c r="P9" s="56"/>
    </row>
    <row r="10" spans="1:16" ht="15" customHeight="1">
      <c r="A10" s="51"/>
      <c r="B10" s="34"/>
      <c r="C10" s="63"/>
      <c r="D10" s="74"/>
      <c r="E10" s="34"/>
      <c r="F10" s="63"/>
      <c r="G10" s="74"/>
      <c r="H10" s="22" t="s">
        <v>10</v>
      </c>
      <c r="I10" s="63" t="s">
        <v>11</v>
      </c>
      <c r="J10" s="42" t="s">
        <v>10</v>
      </c>
      <c r="K10" s="22" t="s">
        <v>10</v>
      </c>
      <c r="L10" s="63" t="s">
        <v>11</v>
      </c>
      <c r="M10" s="42" t="s">
        <v>10</v>
      </c>
      <c r="N10" s="4"/>
      <c r="O10" s="56"/>
      <c r="P10" s="56"/>
    </row>
    <row r="11" spans="1:16" ht="26.25" customHeight="1">
      <c r="A11" s="36" t="s">
        <v>14</v>
      </c>
      <c r="B11" s="46"/>
      <c r="C11" s="63">
        <f>SUM(C6:C7)</f>
        <v>498</v>
      </c>
      <c r="D11" s="2">
        <f>SUM(D6:D7)</f>
        <v>31972.38</v>
      </c>
      <c r="E11" s="7"/>
      <c r="F11" s="63">
        <f>SUM(F6:F7)</f>
        <v>498</v>
      </c>
      <c r="G11" s="2">
        <f>SUM(G6:G7)</f>
        <v>32707.744740000002</v>
      </c>
      <c r="H11" s="7"/>
      <c r="I11" s="63" t="s">
        <v>11</v>
      </c>
      <c r="J11" s="42" t="s">
        <v>10</v>
      </c>
      <c r="K11" s="7"/>
      <c r="L11" s="63" t="s">
        <v>11</v>
      </c>
      <c r="M11" s="42" t="s">
        <v>10</v>
      </c>
      <c r="N11" s="4"/>
      <c r="O11" s="56"/>
      <c r="P11" s="56"/>
    </row>
    <row r="12" spans="1:16" ht="26.25" customHeight="1">
      <c r="A12" s="81" t="s">
        <v>15</v>
      </c>
      <c r="B12" s="21" t="s">
        <v>4</v>
      </c>
      <c r="C12" s="63" t="s">
        <v>16</v>
      </c>
      <c r="D12" s="57" t="s">
        <v>6</v>
      </c>
      <c r="E12" s="21" t="s">
        <v>4</v>
      </c>
      <c r="F12" s="63" t="s">
        <v>16</v>
      </c>
      <c r="G12" s="57" t="s">
        <v>6</v>
      </c>
      <c r="H12" s="21" t="s">
        <v>4</v>
      </c>
      <c r="I12" s="63" t="s">
        <v>16</v>
      </c>
      <c r="J12" s="57" t="s">
        <v>6</v>
      </c>
      <c r="K12" s="21" t="s">
        <v>4</v>
      </c>
      <c r="L12" s="63" t="s">
        <v>16</v>
      </c>
      <c r="M12" s="57" t="s">
        <v>6</v>
      </c>
      <c r="N12" s="4"/>
      <c r="O12" s="56"/>
      <c r="P12" s="56"/>
    </row>
    <row r="13" spans="1:16" ht="26.25" customHeight="1">
      <c r="A13" s="81" t="s">
        <v>17</v>
      </c>
      <c r="B13" s="59">
        <v>0.3</v>
      </c>
      <c r="C13" s="39">
        <f>D6+D7</f>
        <v>31972.38</v>
      </c>
      <c r="D13" s="50">
        <f>B13*C13</f>
        <v>9591.7139999999999</v>
      </c>
      <c r="E13" s="59">
        <v>0.3</v>
      </c>
      <c r="F13" s="39">
        <f>SUM((G6+G7))</f>
        <v>32707.744740000002</v>
      </c>
      <c r="G13" s="20">
        <f>E13*F13</f>
        <v>9812.3234219999995</v>
      </c>
      <c r="H13" s="21" t="s">
        <v>18</v>
      </c>
      <c r="I13" s="35" t="s">
        <v>10</v>
      </c>
      <c r="J13" s="79" t="s">
        <v>10</v>
      </c>
      <c r="K13" s="21" t="s">
        <v>18</v>
      </c>
      <c r="L13" s="35" t="s">
        <v>10</v>
      </c>
      <c r="M13" s="79" t="s">
        <v>10</v>
      </c>
      <c r="N13" s="4"/>
      <c r="O13" s="56"/>
      <c r="P13" s="56"/>
    </row>
    <row r="14" spans="1:16" ht="26.25" customHeight="1">
      <c r="A14" s="81" t="s">
        <v>19</v>
      </c>
      <c r="B14" s="21" t="s">
        <v>18</v>
      </c>
      <c r="C14" s="35" t="s">
        <v>10</v>
      </c>
      <c r="D14" s="79" t="s">
        <v>10</v>
      </c>
      <c r="E14" s="21" t="s">
        <v>18</v>
      </c>
      <c r="F14" s="35" t="s">
        <v>10</v>
      </c>
      <c r="G14" s="79" t="s">
        <v>10</v>
      </c>
      <c r="H14" s="21" t="s">
        <v>18</v>
      </c>
      <c r="I14" s="35" t="s">
        <v>10</v>
      </c>
      <c r="J14" s="79" t="s">
        <v>10</v>
      </c>
      <c r="K14" s="21" t="s">
        <v>18</v>
      </c>
      <c r="L14" s="35" t="s">
        <v>10</v>
      </c>
      <c r="M14" s="79" t="s">
        <v>10</v>
      </c>
      <c r="N14" s="4"/>
      <c r="O14" s="56"/>
      <c r="P14" s="56"/>
    </row>
    <row r="15" spans="1:16" ht="26.25" customHeight="1">
      <c r="A15" s="36" t="s">
        <v>20</v>
      </c>
      <c r="B15" s="7"/>
      <c r="C15" s="61"/>
      <c r="D15" s="9">
        <f>D13</f>
        <v>9591.7139999999999</v>
      </c>
      <c r="E15" s="7"/>
      <c r="F15" s="61"/>
      <c r="G15" s="9">
        <f>G13</f>
        <v>9812.3234219999995</v>
      </c>
      <c r="H15" s="7"/>
      <c r="I15" s="61"/>
      <c r="J15" s="42" t="s">
        <v>10</v>
      </c>
      <c r="K15" s="7"/>
      <c r="L15" s="61"/>
      <c r="M15" s="42" t="s">
        <v>10</v>
      </c>
      <c r="N15" s="4"/>
      <c r="O15" s="56"/>
      <c r="P15" s="56"/>
    </row>
    <row r="16" spans="1:16" ht="21" customHeight="1">
      <c r="A16" s="81" t="s">
        <v>21</v>
      </c>
      <c r="B16" s="7"/>
      <c r="C16" s="61"/>
      <c r="D16" s="9">
        <v>0</v>
      </c>
      <c r="E16" s="7"/>
      <c r="F16" s="61"/>
      <c r="G16" s="9">
        <v>0</v>
      </c>
      <c r="H16" s="7"/>
      <c r="I16" s="61"/>
      <c r="J16" s="42" t="s">
        <v>10</v>
      </c>
      <c r="K16" s="7"/>
      <c r="L16" s="61"/>
      <c r="M16" s="42" t="s">
        <v>10</v>
      </c>
      <c r="N16" s="4"/>
      <c r="O16" s="56"/>
      <c r="P16" s="56"/>
    </row>
    <row r="17" spans="1:16" ht="20.25" customHeight="1">
      <c r="A17" s="81" t="s">
        <v>22</v>
      </c>
      <c r="B17" s="7"/>
      <c r="C17" s="61"/>
      <c r="D17" s="9">
        <f>Travel!L5+Travel!L15</f>
        <v>3003</v>
      </c>
      <c r="E17" s="7"/>
      <c r="F17" s="61"/>
      <c r="G17" s="9">
        <f>D17*1.015</f>
        <v>3048.0449999999996</v>
      </c>
      <c r="H17" s="7"/>
      <c r="I17" s="61"/>
      <c r="J17" s="42" t="s">
        <v>10</v>
      </c>
      <c r="K17" s="7"/>
      <c r="L17" s="61"/>
      <c r="M17" s="42" t="s">
        <v>10</v>
      </c>
      <c r="N17" s="4"/>
      <c r="O17" s="56"/>
      <c r="P17" s="56"/>
    </row>
    <row r="18" spans="1:16" ht="21" customHeight="1">
      <c r="A18" s="81" t="s">
        <v>23</v>
      </c>
      <c r="B18" s="7"/>
      <c r="C18" s="61"/>
      <c r="D18" s="9">
        <f>SUM((('Other Direct Costs'!B3+'Other Direct Costs'!B4)+'Other Direct Costs'!B5))</f>
        <v>64019.9</v>
      </c>
      <c r="E18" s="7"/>
      <c r="F18" s="61"/>
      <c r="G18" s="9">
        <f>D18*1.03</f>
        <v>65940.497000000003</v>
      </c>
      <c r="H18" s="7"/>
      <c r="I18" s="61"/>
      <c r="J18" s="42" t="s">
        <v>10</v>
      </c>
      <c r="K18" s="7"/>
      <c r="L18" s="61"/>
      <c r="M18" s="42" t="s">
        <v>10</v>
      </c>
      <c r="N18" s="4"/>
      <c r="O18" s="56"/>
      <c r="P18" s="56"/>
    </row>
    <row r="19" spans="1:16" ht="21" customHeight="1">
      <c r="A19" s="81" t="s">
        <v>24</v>
      </c>
      <c r="B19" s="7"/>
      <c r="C19" s="61"/>
      <c r="D19" s="9">
        <v>0</v>
      </c>
      <c r="E19" s="7"/>
      <c r="F19" s="61"/>
      <c r="G19" s="9">
        <v>0</v>
      </c>
      <c r="H19" s="7"/>
      <c r="I19" s="61"/>
      <c r="J19" s="42" t="s">
        <v>10</v>
      </c>
      <c r="K19" s="7"/>
      <c r="L19" s="61"/>
      <c r="M19" s="42" t="s">
        <v>10</v>
      </c>
      <c r="N19" s="4"/>
      <c r="O19" s="56"/>
      <c r="P19" s="56"/>
    </row>
    <row r="20" spans="1:16" ht="26.25" customHeight="1">
      <c r="A20" s="36" t="s">
        <v>25</v>
      </c>
      <c r="B20" s="7"/>
      <c r="C20" s="61"/>
      <c r="D20" s="9">
        <f>SUM(D16:D19)</f>
        <v>67022.899999999994</v>
      </c>
      <c r="E20" s="7"/>
      <c r="F20" s="61"/>
      <c r="G20" s="2">
        <f>SUM(G16:G19)</f>
        <v>68988.542000000001</v>
      </c>
      <c r="H20" s="7"/>
      <c r="I20" s="61"/>
      <c r="J20" s="42" t="s">
        <v>10</v>
      </c>
      <c r="K20" s="7"/>
      <c r="L20" s="61"/>
      <c r="M20" s="42" t="s">
        <v>10</v>
      </c>
      <c r="N20" s="4"/>
      <c r="O20" s="56"/>
      <c r="P20" s="56"/>
    </row>
    <row r="21" spans="1:16" ht="26.25" customHeight="1">
      <c r="A21" s="81" t="s">
        <v>26</v>
      </c>
      <c r="B21" s="21" t="s">
        <v>4</v>
      </c>
      <c r="C21" s="63" t="s">
        <v>27</v>
      </c>
      <c r="D21" s="57" t="s">
        <v>6</v>
      </c>
      <c r="E21" s="21" t="s">
        <v>4</v>
      </c>
      <c r="F21" s="63" t="s">
        <v>27</v>
      </c>
      <c r="G21" s="57" t="s">
        <v>6</v>
      </c>
      <c r="H21" s="21" t="s">
        <v>4</v>
      </c>
      <c r="I21" s="63" t="s">
        <v>27</v>
      </c>
      <c r="J21" s="57" t="s">
        <v>6</v>
      </c>
      <c r="K21" s="21" t="s">
        <v>4</v>
      </c>
      <c r="L21" s="63" t="s">
        <v>27</v>
      </c>
      <c r="M21" s="57" t="s">
        <v>6</v>
      </c>
      <c r="N21" s="4"/>
      <c r="O21" s="56"/>
      <c r="P21" s="56"/>
    </row>
    <row r="22" spans="1:16" ht="26.25" customHeight="1">
      <c r="A22" s="81" t="s">
        <v>28</v>
      </c>
      <c r="B22" s="14">
        <v>0.15</v>
      </c>
      <c r="C22" s="39">
        <f>SUM(((D20+D15)+D11))</f>
        <v>108586.99400000001</v>
      </c>
      <c r="D22" s="20">
        <f>B22*C22</f>
        <v>16288.0491</v>
      </c>
      <c r="E22" s="14">
        <v>0.15</v>
      </c>
      <c r="F22" s="39">
        <f>SUM(G20, G15, G11)</f>
        <v>111508.610162</v>
      </c>
      <c r="G22" s="20">
        <f>E22*F22</f>
        <v>16726.291524299999</v>
      </c>
      <c r="H22" s="21" t="s">
        <v>18</v>
      </c>
      <c r="I22" s="35" t="s">
        <v>10</v>
      </c>
      <c r="J22" s="79" t="s">
        <v>10</v>
      </c>
      <c r="K22" s="21" t="s">
        <v>18</v>
      </c>
      <c r="L22" s="35" t="s">
        <v>10</v>
      </c>
      <c r="M22" s="79" t="s">
        <v>10</v>
      </c>
      <c r="N22" s="4"/>
      <c r="O22" s="56"/>
      <c r="P22" s="56"/>
    </row>
    <row r="23" spans="1:16" ht="36" customHeight="1">
      <c r="A23" s="81" t="s">
        <v>29</v>
      </c>
      <c r="B23" s="7"/>
      <c r="C23" s="61"/>
      <c r="D23" s="42" t="s">
        <v>10</v>
      </c>
      <c r="E23" s="7"/>
      <c r="F23" s="61"/>
      <c r="G23" s="42" t="s">
        <v>10</v>
      </c>
      <c r="H23" s="7"/>
      <c r="I23" s="61"/>
      <c r="J23" s="42" t="s">
        <v>10</v>
      </c>
      <c r="K23" s="7"/>
      <c r="L23" s="61"/>
      <c r="M23" s="42" t="s">
        <v>10</v>
      </c>
      <c r="N23" s="4"/>
      <c r="O23" s="56"/>
      <c r="P23" s="56"/>
    </row>
    <row r="24" spans="1:16" ht="26.25" customHeight="1">
      <c r="A24" s="36" t="s">
        <v>30</v>
      </c>
      <c r="B24" s="7"/>
      <c r="C24" s="61"/>
      <c r="D24" s="9">
        <f>SUM((C22+D22))</f>
        <v>124875.04310000001</v>
      </c>
      <c r="E24" s="7"/>
      <c r="F24" s="61"/>
      <c r="G24" s="2">
        <f>SUM(F22,G22)</f>
        <v>128234.9016863</v>
      </c>
      <c r="H24" s="7"/>
      <c r="I24" s="61"/>
      <c r="J24" s="42" t="s">
        <v>10</v>
      </c>
      <c r="K24" s="7"/>
      <c r="L24" s="61"/>
      <c r="M24" s="42" t="s">
        <v>10</v>
      </c>
      <c r="N24" s="4"/>
      <c r="O24" s="56"/>
      <c r="P24" s="56"/>
    </row>
    <row r="25" spans="1:16" ht="60.75" customHeight="1">
      <c r="A25" s="81" t="s">
        <v>31</v>
      </c>
      <c r="B25" s="21" t="s">
        <v>32</v>
      </c>
      <c r="C25" s="63" t="s">
        <v>33</v>
      </c>
      <c r="D25" s="57" t="s">
        <v>6</v>
      </c>
      <c r="E25" s="21" t="s">
        <v>32</v>
      </c>
      <c r="F25" s="63" t="s">
        <v>33</v>
      </c>
      <c r="G25" s="57" t="s">
        <v>6</v>
      </c>
      <c r="H25" s="21" t="s">
        <v>32</v>
      </c>
      <c r="I25" s="63" t="s">
        <v>33</v>
      </c>
      <c r="J25" s="57" t="s">
        <v>6</v>
      </c>
      <c r="K25" s="21" t="s">
        <v>32</v>
      </c>
      <c r="L25" s="63" t="s">
        <v>33</v>
      </c>
      <c r="M25" s="57" t="s">
        <v>6</v>
      </c>
      <c r="N25" s="4"/>
      <c r="O25" s="56"/>
      <c r="P25" s="56"/>
    </row>
    <row r="26" spans="1:16" ht="21" customHeight="1">
      <c r="A26" s="81" t="s">
        <v>34</v>
      </c>
      <c r="B26" s="21" t="s">
        <v>18</v>
      </c>
      <c r="C26" s="67" t="s">
        <v>10</v>
      </c>
      <c r="D26" s="42" t="s">
        <v>10</v>
      </c>
      <c r="E26" s="21" t="s">
        <v>18</v>
      </c>
      <c r="F26" s="67" t="s">
        <v>10</v>
      </c>
      <c r="G26" s="42" t="s">
        <v>10</v>
      </c>
      <c r="H26" s="21" t="s">
        <v>18</v>
      </c>
      <c r="I26" s="67" t="s">
        <v>10</v>
      </c>
      <c r="J26" s="42" t="s">
        <v>10</v>
      </c>
      <c r="K26" s="21" t="s">
        <v>18</v>
      </c>
      <c r="L26" s="67" t="s">
        <v>10</v>
      </c>
      <c r="M26" s="42" t="s">
        <v>10</v>
      </c>
      <c r="N26" s="4"/>
      <c r="O26" s="56"/>
      <c r="P26" s="56"/>
    </row>
    <row r="27" spans="1:16" ht="26.25" customHeight="1">
      <c r="A27" s="36" t="s">
        <v>35</v>
      </c>
      <c r="B27" s="66"/>
      <c r="C27" s="5"/>
      <c r="D27" s="58"/>
      <c r="E27" s="66"/>
      <c r="F27" s="5"/>
      <c r="G27" s="58" t="s">
        <v>10</v>
      </c>
      <c r="H27" s="66"/>
      <c r="I27" s="5"/>
      <c r="J27" s="58" t="s">
        <v>10</v>
      </c>
      <c r="K27" s="66"/>
      <c r="L27" s="5"/>
      <c r="M27" s="58" t="s">
        <v>10</v>
      </c>
      <c r="N27" s="4"/>
      <c r="O27" s="56"/>
      <c r="P27" s="56"/>
    </row>
    <row r="28" spans="1:16" ht="14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56"/>
      <c r="O28" s="56"/>
      <c r="P28" s="56"/>
    </row>
    <row r="29" spans="1:16" ht="1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</row>
    <row r="30" spans="1:16" ht="1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1:16" ht="1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</row>
  </sheetData>
  <mergeCells count="10">
    <mergeCell ref="A3:A4"/>
    <mergeCell ref="D3:D4"/>
    <mergeCell ref="G3:G4"/>
    <mergeCell ref="J3:J4"/>
    <mergeCell ref="M3:M4"/>
    <mergeCell ref="A1:M1"/>
    <mergeCell ref="B2:D2"/>
    <mergeCell ref="E2:G2"/>
    <mergeCell ref="H2:J2"/>
    <mergeCell ref="K2:M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baseColWidth="10" defaultColWidth="10.1640625" defaultRowHeight="13.5" customHeight="1" x14ac:dyDescent="0"/>
  <cols>
    <col min="1" max="1" width="32" customWidth="1"/>
    <col min="2" max="2" width="27.5" customWidth="1"/>
    <col min="3" max="3" width="29.6640625" customWidth="1"/>
    <col min="4" max="4" width="14.5" customWidth="1"/>
    <col min="5" max="5" width="13.33203125" customWidth="1"/>
    <col min="6" max="6" width="13.83203125" customWidth="1"/>
    <col min="7" max="7" width="17" customWidth="1"/>
    <col min="8" max="8" width="81" customWidth="1"/>
  </cols>
  <sheetData>
    <row r="1" spans="1:8" ht="18.75" customHeight="1">
      <c r="A1" s="86" t="s">
        <v>36</v>
      </c>
      <c r="B1" s="94"/>
      <c r="C1" s="94"/>
      <c r="D1" s="94"/>
      <c r="E1" s="94"/>
      <c r="F1" s="94"/>
      <c r="G1" s="94"/>
      <c r="H1" s="95"/>
    </row>
    <row r="2" spans="1:8" ht="15" customHeight="1">
      <c r="A2" s="29" t="s">
        <v>37</v>
      </c>
      <c r="B2" s="65" t="s">
        <v>38</v>
      </c>
      <c r="C2" s="65" t="s">
        <v>39</v>
      </c>
      <c r="D2" s="65" t="s">
        <v>40</v>
      </c>
      <c r="E2" s="65" t="s">
        <v>5</v>
      </c>
      <c r="F2" s="65" t="s">
        <v>41</v>
      </c>
      <c r="G2" s="65" t="s">
        <v>42</v>
      </c>
      <c r="H2" s="78" t="s">
        <v>43</v>
      </c>
    </row>
    <row r="3" spans="1:8" ht="13">
      <c r="A3" s="83"/>
      <c r="B3" s="77"/>
      <c r="C3" s="77"/>
      <c r="D3" s="62"/>
      <c r="E3" s="77"/>
      <c r="F3" s="62"/>
      <c r="G3" s="62"/>
      <c r="H3" s="48"/>
    </row>
    <row r="4" spans="1:8" ht="13">
      <c r="A4" s="28"/>
      <c r="B4" s="75"/>
      <c r="C4" s="75"/>
      <c r="D4" s="75"/>
      <c r="E4" s="75"/>
      <c r="F4" s="10"/>
      <c r="G4" s="10"/>
      <c r="H4" s="54"/>
    </row>
    <row r="5" spans="1:8" ht="13">
      <c r="A5" s="28"/>
      <c r="B5" s="75"/>
      <c r="C5" s="75"/>
      <c r="D5" s="75"/>
      <c r="E5" s="75"/>
      <c r="F5" s="75"/>
      <c r="G5" s="75"/>
      <c r="H5" s="54"/>
    </row>
    <row r="6" spans="1:8" ht="13">
      <c r="A6" s="28"/>
      <c r="B6" s="75"/>
      <c r="C6" s="75"/>
      <c r="D6" s="75"/>
      <c r="E6" s="75"/>
      <c r="F6" s="75"/>
      <c r="G6" s="75"/>
      <c r="H6" s="54"/>
    </row>
    <row r="7" spans="1:8" ht="13">
      <c r="A7" s="28"/>
      <c r="B7" s="75"/>
      <c r="C7" s="75"/>
      <c r="D7" s="75"/>
      <c r="E7" s="75"/>
      <c r="F7" s="75"/>
      <c r="G7" s="75"/>
      <c r="H7" s="54"/>
    </row>
    <row r="8" spans="1:8" ht="13">
      <c r="A8" s="28"/>
      <c r="B8" s="75"/>
      <c r="C8" s="75"/>
      <c r="D8" s="75"/>
      <c r="E8" s="75"/>
      <c r="F8" s="75"/>
      <c r="G8" s="75"/>
      <c r="H8" s="54"/>
    </row>
    <row r="9" spans="1:8" ht="13">
      <c r="A9" s="28"/>
      <c r="B9" s="75"/>
      <c r="C9" s="75"/>
      <c r="D9" s="75"/>
      <c r="E9" s="75"/>
      <c r="F9" s="75"/>
      <c r="G9" s="75"/>
      <c r="H9" s="54"/>
    </row>
    <row r="10" spans="1:8" ht="13">
      <c r="A10" s="28"/>
      <c r="B10" s="75"/>
      <c r="C10" s="75"/>
      <c r="D10" s="75"/>
      <c r="E10" s="75"/>
      <c r="F10" s="75"/>
      <c r="G10" s="75"/>
      <c r="H10" s="54"/>
    </row>
    <row r="11" spans="1:8" ht="13">
      <c r="A11" s="28"/>
      <c r="B11" s="75"/>
      <c r="C11" s="75"/>
      <c r="D11" s="75"/>
      <c r="E11" s="75"/>
      <c r="F11" s="75"/>
      <c r="G11" s="75"/>
      <c r="H11" s="54"/>
    </row>
    <row r="12" spans="1:8" ht="13">
      <c r="A12" s="28"/>
      <c r="B12" s="75"/>
      <c r="C12" s="75"/>
      <c r="D12" s="75"/>
      <c r="E12" s="75"/>
      <c r="F12" s="75"/>
      <c r="G12" s="75"/>
      <c r="H12" s="54"/>
    </row>
    <row r="13" spans="1:8" ht="13">
      <c r="A13" s="28"/>
      <c r="B13" s="75"/>
      <c r="C13" s="75"/>
      <c r="D13" s="75"/>
      <c r="E13" s="75"/>
      <c r="F13" s="75"/>
      <c r="G13" s="75"/>
      <c r="H13" s="54"/>
    </row>
    <row r="14" spans="1:8" ht="13">
      <c r="A14" s="28"/>
      <c r="B14" s="75"/>
      <c r="C14" s="75"/>
      <c r="D14" s="75"/>
      <c r="E14" s="75"/>
      <c r="F14" s="75"/>
      <c r="G14" s="75"/>
      <c r="H14" s="54"/>
    </row>
    <row r="15" spans="1:8" ht="13">
      <c r="A15" s="28"/>
      <c r="B15" s="75"/>
      <c r="C15" s="75"/>
      <c r="D15" s="75"/>
      <c r="E15" s="75"/>
      <c r="F15" s="75"/>
      <c r="G15" s="75"/>
      <c r="H15" s="54"/>
    </row>
    <row r="16" spans="1:8" ht="13">
      <c r="A16" s="28"/>
      <c r="B16" s="75"/>
      <c r="C16" s="75"/>
      <c r="D16" s="75"/>
      <c r="E16" s="75"/>
      <c r="F16" s="75"/>
      <c r="G16" s="75"/>
      <c r="H16" s="54"/>
    </row>
    <row r="17" spans="1:8" ht="13">
      <c r="A17" s="28"/>
      <c r="B17" s="75"/>
      <c r="C17" s="75"/>
      <c r="D17" s="75"/>
      <c r="E17" s="75"/>
      <c r="F17" s="75"/>
      <c r="G17" s="75"/>
      <c r="H17" s="54"/>
    </row>
    <row r="18" spans="1:8" ht="13">
      <c r="A18" s="28"/>
      <c r="B18" s="75"/>
      <c r="C18" s="75"/>
      <c r="D18" s="75"/>
      <c r="E18" s="75"/>
      <c r="F18" s="75"/>
      <c r="G18" s="75"/>
      <c r="H18" s="54"/>
    </row>
    <row r="19" spans="1:8" ht="13">
      <c r="A19" s="28"/>
      <c r="B19" s="75"/>
      <c r="C19" s="75"/>
      <c r="D19" s="75"/>
      <c r="E19" s="75"/>
      <c r="F19" s="75"/>
      <c r="G19" s="75"/>
      <c r="H19" s="54"/>
    </row>
    <row r="20" spans="1:8" ht="13">
      <c r="A20" s="28"/>
      <c r="B20" s="75"/>
      <c r="C20" s="75"/>
      <c r="D20" s="75"/>
      <c r="E20" s="75"/>
      <c r="F20" s="75"/>
      <c r="G20" s="75"/>
      <c r="H20" s="54"/>
    </row>
    <row r="21" spans="1:8" ht="13">
      <c r="A21" s="28"/>
      <c r="B21" s="75"/>
      <c r="C21" s="75"/>
      <c r="D21" s="75"/>
      <c r="E21" s="75"/>
      <c r="F21" s="75"/>
      <c r="G21" s="75"/>
      <c r="H21" s="54"/>
    </row>
    <row r="22" spans="1:8" ht="13">
      <c r="A22" s="28"/>
      <c r="B22" s="75"/>
      <c r="C22" s="75"/>
      <c r="D22" s="75"/>
      <c r="E22" s="75"/>
      <c r="F22" s="75"/>
      <c r="G22" s="75"/>
      <c r="H22" s="54"/>
    </row>
    <row r="23" spans="1:8" ht="13">
      <c r="A23" s="28"/>
      <c r="B23" s="75"/>
      <c r="C23" s="75"/>
      <c r="D23" s="75"/>
      <c r="E23" s="75"/>
      <c r="F23" s="75"/>
      <c r="G23" s="75"/>
      <c r="H23" s="54"/>
    </row>
    <row r="24" spans="1:8" ht="13">
      <c r="A24" s="28"/>
      <c r="B24" s="75"/>
      <c r="C24" s="75"/>
      <c r="D24" s="75"/>
      <c r="E24" s="75"/>
      <c r="F24" s="75"/>
      <c r="G24" s="75"/>
      <c r="H24" s="54"/>
    </row>
    <row r="25" spans="1:8" ht="13">
      <c r="A25" s="28"/>
      <c r="B25" s="75"/>
      <c r="C25" s="75"/>
      <c r="D25" s="75"/>
      <c r="E25" s="75"/>
      <c r="F25" s="75"/>
      <c r="G25" s="75"/>
      <c r="H25" s="54"/>
    </row>
    <row r="26" spans="1:8" ht="15" customHeight="1">
      <c r="A26" s="8"/>
      <c r="B26" s="38"/>
      <c r="C26" s="38"/>
      <c r="D26" s="38"/>
      <c r="E26" s="38"/>
      <c r="F26" s="38"/>
      <c r="G26" s="38"/>
      <c r="H26" s="80"/>
    </row>
    <row r="27" spans="1:8" ht="13">
      <c r="A27" s="33"/>
      <c r="B27" s="47"/>
      <c r="C27" s="47"/>
      <c r="D27" s="47"/>
      <c r="E27" s="47"/>
      <c r="F27" s="47"/>
      <c r="G27" s="47"/>
      <c r="H27" s="33"/>
    </row>
    <row r="28" spans="1:8" ht="13">
      <c r="A28" s="49" t="s">
        <v>44</v>
      </c>
      <c r="B28" s="13"/>
      <c r="C28" s="13"/>
      <c r="D28" s="13"/>
      <c r="E28" s="13"/>
      <c r="F28" s="13"/>
      <c r="G28" s="13"/>
      <c r="H28" s="49"/>
    </row>
    <row r="29" spans="1:8" ht="13">
      <c r="A29" s="96" t="s">
        <v>45</v>
      </c>
      <c r="B29" s="96"/>
      <c r="C29" s="96"/>
      <c r="D29" s="96"/>
      <c r="E29" s="96"/>
      <c r="F29" s="96"/>
      <c r="G29" s="96"/>
      <c r="H29" s="96"/>
    </row>
    <row r="30" spans="1:8" ht="13">
      <c r="A30" s="49"/>
      <c r="B30" s="13"/>
      <c r="C30" s="13"/>
      <c r="D30" s="13"/>
      <c r="E30" s="13"/>
      <c r="F30" s="13"/>
      <c r="G30" s="13"/>
      <c r="H30" s="49"/>
    </row>
    <row r="31" spans="1:8" ht="13">
      <c r="A31" s="49"/>
      <c r="B31" s="13"/>
      <c r="C31" s="13"/>
      <c r="D31" s="13"/>
      <c r="E31" s="13"/>
      <c r="F31" s="13"/>
      <c r="G31" s="13"/>
      <c r="H31" s="49"/>
    </row>
    <row r="32" spans="1:8" ht="13">
      <c r="A32" s="49"/>
      <c r="B32" s="13"/>
      <c r="C32" s="13"/>
      <c r="D32" s="13"/>
      <c r="E32" s="13"/>
      <c r="F32" s="13"/>
      <c r="G32" s="13"/>
      <c r="H32" s="49"/>
    </row>
    <row r="33" spans="1:8" ht="13">
      <c r="A33" s="49"/>
      <c r="B33" s="13"/>
      <c r="C33" s="13"/>
      <c r="D33" s="13"/>
      <c r="E33" s="13"/>
      <c r="F33" s="13"/>
      <c r="G33" s="13"/>
      <c r="H33" s="49"/>
    </row>
    <row r="34" spans="1:8" ht="13">
      <c r="A34" s="49"/>
      <c r="B34" s="49"/>
      <c r="C34" s="49"/>
      <c r="D34" s="49"/>
      <c r="E34" s="49"/>
      <c r="F34" s="49"/>
      <c r="G34" s="49"/>
      <c r="H34" s="49"/>
    </row>
    <row r="35" spans="1:8" ht="13">
      <c r="A35" s="49"/>
      <c r="B35" s="49"/>
      <c r="C35" s="49"/>
      <c r="D35" s="49"/>
      <c r="E35" s="49"/>
      <c r="F35" s="49"/>
      <c r="G35" s="49"/>
      <c r="H35" s="49"/>
    </row>
    <row r="36" spans="1:8" ht="13">
      <c r="A36" s="49"/>
      <c r="B36" s="49"/>
      <c r="C36" s="49"/>
      <c r="D36" s="49"/>
      <c r="E36" s="49"/>
      <c r="F36" s="49"/>
      <c r="G36" s="49"/>
      <c r="H36" s="49"/>
    </row>
    <row r="37" spans="1:8" ht="13">
      <c r="A37" s="44"/>
      <c r="B37" s="44"/>
      <c r="C37" s="44"/>
      <c r="D37" s="44"/>
      <c r="E37" s="44"/>
      <c r="F37" s="44"/>
      <c r="G37" s="44"/>
      <c r="H37" s="44"/>
    </row>
  </sheetData>
  <mergeCells count="2">
    <mergeCell ref="A1:H1"/>
    <mergeCell ref="A29:H2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I2" zoomScale="150" zoomScaleNormal="150" zoomScalePageLayoutView="150" workbookViewId="0">
      <selection activeCell="M35" sqref="M35"/>
    </sheetView>
  </sheetViews>
  <sheetFormatPr baseColWidth="10" defaultColWidth="10.1640625" defaultRowHeight="13.5" customHeight="1" x14ac:dyDescent="0"/>
  <cols>
    <col min="3" max="3" width="29.33203125" customWidth="1"/>
  </cols>
  <sheetData>
    <row r="1" spans="1:13" ht="18.75" customHeight="1">
      <c r="A1" s="97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9"/>
      <c r="L1" s="99"/>
      <c r="M1" s="100"/>
    </row>
    <row r="2" spans="1:13" ht="12">
      <c r="A2" s="25" t="s">
        <v>47</v>
      </c>
      <c r="B2" s="68">
        <v>1</v>
      </c>
      <c r="C2" s="52"/>
      <c r="D2" s="73" t="s">
        <v>48</v>
      </c>
      <c r="E2" s="101" t="s">
        <v>49</v>
      </c>
      <c r="F2" s="102"/>
      <c r="G2" s="102"/>
      <c r="H2" s="102"/>
      <c r="I2" s="103"/>
      <c r="J2" s="30"/>
      <c r="K2" s="104" t="s">
        <v>42</v>
      </c>
      <c r="L2" s="105"/>
      <c r="M2" s="60"/>
    </row>
    <row r="3" spans="1:13" ht="12">
      <c r="A3" s="82" t="s">
        <v>50</v>
      </c>
      <c r="B3" s="106" t="s">
        <v>51</v>
      </c>
      <c r="C3" s="107"/>
      <c r="D3" s="107"/>
      <c r="E3" s="107"/>
      <c r="F3" s="107"/>
      <c r="G3" s="107"/>
      <c r="H3" s="107"/>
      <c r="I3" s="108"/>
      <c r="J3" s="31"/>
      <c r="K3" s="109" t="s">
        <v>52</v>
      </c>
      <c r="L3" s="110"/>
      <c r="M3" s="72"/>
    </row>
    <row r="4" spans="1:13" ht="12">
      <c r="A4" s="16" t="s">
        <v>53</v>
      </c>
      <c r="B4" s="111" t="s">
        <v>54</v>
      </c>
      <c r="C4" s="111"/>
      <c r="D4" s="111" t="s">
        <v>55</v>
      </c>
      <c r="E4" s="111"/>
      <c r="F4" s="111" t="s">
        <v>56</v>
      </c>
      <c r="G4" s="111"/>
      <c r="H4" s="111" t="s">
        <v>57</v>
      </c>
      <c r="I4" s="111"/>
      <c r="J4" s="111" t="s">
        <v>58</v>
      </c>
      <c r="K4" s="111"/>
      <c r="L4" s="111" t="s">
        <v>59</v>
      </c>
      <c r="M4" s="111"/>
    </row>
    <row r="5" spans="1:13" ht="12">
      <c r="A5" s="19">
        <v>2</v>
      </c>
      <c r="B5" s="112">
        <v>2</v>
      </c>
      <c r="C5" s="112"/>
      <c r="D5" s="113">
        <v>500</v>
      </c>
      <c r="E5" s="113"/>
      <c r="F5" s="113">
        <v>248.5</v>
      </c>
      <c r="G5" s="113"/>
      <c r="H5" s="113">
        <v>608</v>
      </c>
      <c r="I5" s="113"/>
      <c r="J5" s="113">
        <v>120</v>
      </c>
      <c r="K5" s="113"/>
      <c r="L5" s="113">
        <f>SUM(D5,F5,H5,J5)</f>
        <v>1476.5</v>
      </c>
      <c r="M5" s="113"/>
    </row>
    <row r="6" spans="1:13" ht="12">
      <c r="A6" s="24" t="s">
        <v>60</v>
      </c>
      <c r="B6" s="32"/>
      <c r="C6" s="32"/>
      <c r="D6" s="76"/>
      <c r="E6" s="76"/>
      <c r="F6" s="69"/>
      <c r="G6" s="69"/>
      <c r="H6" s="69"/>
      <c r="I6" s="69"/>
      <c r="J6" s="69"/>
      <c r="K6" s="69"/>
      <c r="L6" s="69"/>
      <c r="M6" s="84"/>
    </row>
    <row r="7" spans="1:13" ht="12">
      <c r="A7" s="114" t="s">
        <v>61</v>
      </c>
      <c r="B7" s="115"/>
      <c r="C7" s="116"/>
      <c r="D7" s="117" t="s">
        <v>62</v>
      </c>
      <c r="E7" s="116"/>
      <c r="F7" s="71"/>
      <c r="G7" s="85"/>
      <c r="H7" s="85"/>
      <c r="I7" s="85"/>
      <c r="J7" s="85"/>
      <c r="K7" s="85"/>
      <c r="L7" s="85"/>
      <c r="M7" s="6"/>
    </row>
    <row r="8" spans="1:13" ht="12">
      <c r="A8" s="118" t="s">
        <v>63</v>
      </c>
      <c r="B8" s="112"/>
      <c r="C8" s="112"/>
      <c r="D8" s="113">
        <f>J5</f>
        <v>120</v>
      </c>
      <c r="E8" s="113"/>
      <c r="F8" s="71"/>
      <c r="G8" s="85"/>
      <c r="H8" s="85"/>
      <c r="I8" s="85"/>
      <c r="J8" s="85"/>
      <c r="K8" s="85"/>
      <c r="L8" s="85"/>
      <c r="M8" s="6"/>
    </row>
    <row r="9" spans="1:13" ht="12">
      <c r="A9" s="118"/>
      <c r="B9" s="112"/>
      <c r="C9" s="112"/>
      <c r="D9" s="113"/>
      <c r="E9" s="113"/>
      <c r="F9" s="71"/>
      <c r="G9" s="85"/>
      <c r="H9" s="85"/>
      <c r="I9" s="85"/>
      <c r="J9" s="85"/>
      <c r="K9" s="85"/>
      <c r="L9" s="85"/>
      <c r="M9" s="6"/>
    </row>
    <row r="10" spans="1:13" ht="12">
      <c r="A10" s="118"/>
      <c r="B10" s="112"/>
      <c r="C10" s="112"/>
      <c r="D10" s="113"/>
      <c r="E10" s="113"/>
      <c r="F10" s="71"/>
      <c r="G10" s="85"/>
      <c r="H10" s="85"/>
      <c r="I10" s="85"/>
      <c r="J10" s="85"/>
      <c r="K10" s="85"/>
      <c r="L10" s="85"/>
      <c r="M10" s="6"/>
    </row>
    <row r="11" spans="1:13" ht="15" customHeight="1">
      <c r="A11" s="70"/>
      <c r="B11" s="1"/>
      <c r="C11" s="3" t="s">
        <v>64</v>
      </c>
      <c r="D11" s="119">
        <f>SUM(D8:D10)</f>
        <v>120</v>
      </c>
      <c r="E11" s="120"/>
      <c r="F11" s="64"/>
      <c r="G11" s="41"/>
      <c r="H11" s="41"/>
      <c r="I11" s="41"/>
      <c r="J11" s="41"/>
      <c r="K11" s="41"/>
      <c r="L11" s="41"/>
      <c r="M11" s="27"/>
    </row>
    <row r="12" spans="1:13" ht="12">
      <c r="A12" s="25" t="s">
        <v>47</v>
      </c>
      <c r="B12" s="68">
        <v>2</v>
      </c>
      <c r="C12" s="52"/>
      <c r="D12" s="73" t="s">
        <v>48</v>
      </c>
      <c r="E12" s="101" t="s">
        <v>65</v>
      </c>
      <c r="F12" s="102"/>
      <c r="G12" s="102"/>
      <c r="H12" s="102"/>
      <c r="I12" s="103"/>
      <c r="J12" s="30"/>
      <c r="K12" s="104" t="s">
        <v>42</v>
      </c>
      <c r="L12" s="105"/>
      <c r="M12" s="60"/>
    </row>
    <row r="13" spans="1:13" ht="12">
      <c r="A13" s="82" t="s">
        <v>50</v>
      </c>
      <c r="B13" s="106" t="s">
        <v>66</v>
      </c>
      <c r="C13" s="107"/>
      <c r="D13" s="107"/>
      <c r="E13" s="107"/>
      <c r="F13" s="107"/>
      <c r="G13" s="107"/>
      <c r="H13" s="107"/>
      <c r="I13" s="108"/>
      <c r="J13" s="31"/>
      <c r="K13" s="109" t="s">
        <v>52</v>
      </c>
      <c r="L13" s="110"/>
      <c r="M13" s="72"/>
    </row>
    <row r="14" spans="1:13" ht="12">
      <c r="A14" s="16" t="s">
        <v>53</v>
      </c>
      <c r="B14" s="111" t="s">
        <v>54</v>
      </c>
      <c r="C14" s="111"/>
      <c r="D14" s="111" t="s">
        <v>55</v>
      </c>
      <c r="E14" s="111"/>
      <c r="F14" s="111" t="s">
        <v>56</v>
      </c>
      <c r="G14" s="111"/>
      <c r="H14" s="111" t="s">
        <v>57</v>
      </c>
      <c r="I14" s="111"/>
      <c r="J14" s="111" t="s">
        <v>58</v>
      </c>
      <c r="K14" s="111"/>
      <c r="L14" s="111" t="s">
        <v>59</v>
      </c>
      <c r="M14" s="111"/>
    </row>
    <row r="15" spans="1:13" ht="12">
      <c r="A15" s="19">
        <v>2</v>
      </c>
      <c r="B15" s="112">
        <v>2</v>
      </c>
      <c r="C15" s="112"/>
      <c r="D15" s="113">
        <v>700</v>
      </c>
      <c r="E15" s="113"/>
      <c r="F15" s="113">
        <v>248.5</v>
      </c>
      <c r="G15" s="113"/>
      <c r="H15" s="113">
        <v>458</v>
      </c>
      <c r="I15" s="113"/>
      <c r="J15" s="113">
        <v>120</v>
      </c>
      <c r="K15" s="113"/>
      <c r="L15" s="113">
        <f>SUM((((D15+F15)+H15)+J15))</f>
        <v>1526.5</v>
      </c>
      <c r="M15" s="113"/>
    </row>
    <row r="16" spans="1:13" ht="12">
      <c r="A16" s="24" t="s">
        <v>60</v>
      </c>
      <c r="B16" s="76"/>
      <c r="C16" s="76"/>
      <c r="D16" s="76"/>
      <c r="E16" s="76"/>
      <c r="F16" s="69"/>
      <c r="G16" s="69"/>
      <c r="H16" s="69"/>
      <c r="I16" s="69"/>
      <c r="J16" s="69"/>
      <c r="K16" s="69"/>
      <c r="L16" s="69"/>
      <c r="M16" s="84"/>
    </row>
    <row r="17" spans="1:13" ht="12">
      <c r="A17" s="114" t="s">
        <v>61</v>
      </c>
      <c r="B17" s="115"/>
      <c r="C17" s="116"/>
      <c r="D17" s="117" t="s">
        <v>62</v>
      </c>
      <c r="E17" s="116"/>
      <c r="F17" s="71"/>
      <c r="G17" s="85"/>
      <c r="H17" s="85"/>
      <c r="I17" s="85"/>
      <c r="J17" s="85"/>
      <c r="K17" s="85"/>
      <c r="L17" s="85"/>
      <c r="M17" s="6"/>
    </row>
    <row r="18" spans="1:13" ht="12">
      <c r="A18" s="118" t="s">
        <v>67</v>
      </c>
      <c r="B18" s="112"/>
      <c r="C18" s="112"/>
      <c r="D18" s="113">
        <v>120</v>
      </c>
      <c r="E18" s="113"/>
      <c r="F18" s="71"/>
      <c r="G18" s="85"/>
      <c r="H18" s="85"/>
      <c r="I18" s="85"/>
      <c r="J18" s="85"/>
      <c r="K18" s="85"/>
      <c r="L18" s="85"/>
      <c r="M18" s="6"/>
    </row>
    <row r="19" spans="1:13" ht="12">
      <c r="A19" s="121"/>
      <c r="B19" s="122"/>
      <c r="C19" s="110"/>
      <c r="D19" s="113"/>
      <c r="E19" s="113"/>
      <c r="F19" s="71"/>
      <c r="G19" s="85"/>
      <c r="H19" s="85"/>
      <c r="I19" s="85"/>
      <c r="J19" s="85"/>
      <c r="K19" s="85"/>
      <c r="L19" s="85"/>
      <c r="M19" s="6"/>
    </row>
    <row r="20" spans="1:13" ht="12">
      <c r="A20" s="118"/>
      <c r="B20" s="112"/>
      <c r="C20" s="112"/>
      <c r="D20" s="113"/>
      <c r="E20" s="113"/>
      <c r="F20" s="71"/>
      <c r="G20" s="85"/>
      <c r="H20" s="85"/>
      <c r="I20" s="85"/>
      <c r="J20" s="85"/>
      <c r="K20" s="85"/>
      <c r="L20" s="85"/>
      <c r="M20" s="6"/>
    </row>
    <row r="21" spans="1:13" ht="12">
      <c r="A21" s="118"/>
      <c r="B21" s="112"/>
      <c r="C21" s="112"/>
      <c r="D21" s="113"/>
      <c r="E21" s="113"/>
      <c r="F21" s="71"/>
      <c r="G21" s="85"/>
      <c r="H21" s="85"/>
      <c r="I21" s="85"/>
      <c r="J21" s="85"/>
      <c r="K21" s="85"/>
      <c r="L21" s="85"/>
      <c r="M21" s="6"/>
    </row>
    <row r="22" spans="1:13" ht="15" customHeight="1">
      <c r="A22" s="70"/>
      <c r="B22" s="1"/>
      <c r="C22" s="3" t="s">
        <v>64</v>
      </c>
      <c r="D22" s="123">
        <f>SUM(D18:D21)</f>
        <v>120</v>
      </c>
      <c r="E22" s="123"/>
      <c r="F22" s="64"/>
      <c r="G22" s="41"/>
      <c r="H22" s="41"/>
      <c r="I22" s="41"/>
      <c r="J22" s="41"/>
      <c r="K22" s="41"/>
      <c r="L22" s="41"/>
      <c r="M22" s="27"/>
    </row>
    <row r="23" spans="1:13" ht="12">
      <c r="A23" s="25" t="s">
        <v>47</v>
      </c>
      <c r="B23" s="68"/>
      <c r="C23" s="52"/>
      <c r="D23" s="73" t="s">
        <v>48</v>
      </c>
      <c r="E23" s="101"/>
      <c r="F23" s="102"/>
      <c r="G23" s="102"/>
      <c r="H23" s="102"/>
      <c r="I23" s="103"/>
      <c r="J23" s="30"/>
      <c r="K23" s="104" t="s">
        <v>42</v>
      </c>
      <c r="L23" s="105"/>
      <c r="M23" s="60"/>
    </row>
    <row r="24" spans="1:13" ht="12">
      <c r="A24" s="82" t="s">
        <v>50</v>
      </c>
      <c r="B24" s="106"/>
      <c r="C24" s="107"/>
      <c r="D24" s="107"/>
      <c r="E24" s="107"/>
      <c r="F24" s="107"/>
      <c r="G24" s="107"/>
      <c r="H24" s="107"/>
      <c r="I24" s="108"/>
      <c r="J24" s="31"/>
      <c r="K24" s="109" t="s">
        <v>68</v>
      </c>
      <c r="L24" s="110"/>
      <c r="M24" s="72"/>
    </row>
    <row r="25" spans="1:13" ht="12">
      <c r="A25" s="16" t="s">
        <v>53</v>
      </c>
      <c r="B25" s="111" t="s">
        <v>54</v>
      </c>
      <c r="C25" s="111"/>
      <c r="D25" s="111" t="s">
        <v>55</v>
      </c>
      <c r="E25" s="111"/>
      <c r="F25" s="111" t="s">
        <v>56</v>
      </c>
      <c r="G25" s="111"/>
      <c r="H25" s="111" t="s">
        <v>57</v>
      </c>
      <c r="I25" s="111"/>
      <c r="J25" s="111" t="s">
        <v>58</v>
      </c>
      <c r="K25" s="111"/>
      <c r="L25" s="111" t="s">
        <v>59</v>
      </c>
      <c r="M25" s="111"/>
    </row>
    <row r="26" spans="1:13" ht="12">
      <c r="A26" s="19"/>
      <c r="B26" s="112"/>
      <c r="C26" s="112"/>
      <c r="D26" s="113"/>
      <c r="E26" s="113"/>
      <c r="F26" s="113"/>
      <c r="G26" s="113"/>
      <c r="H26" s="113"/>
      <c r="I26" s="113"/>
      <c r="J26" s="113"/>
      <c r="K26" s="113"/>
      <c r="L26" s="113">
        <f>SUM(D26:J26)</f>
        <v>0</v>
      </c>
      <c r="M26" s="113"/>
    </row>
    <row r="27" spans="1:13" ht="12">
      <c r="A27" s="24" t="s">
        <v>60</v>
      </c>
      <c r="B27" s="76"/>
      <c r="C27" s="76"/>
      <c r="D27" s="76"/>
      <c r="E27" s="76"/>
      <c r="F27" s="69"/>
      <c r="G27" s="69"/>
      <c r="H27" s="69"/>
      <c r="I27" s="69"/>
      <c r="J27" s="69"/>
      <c r="K27" s="69"/>
      <c r="L27" s="69"/>
      <c r="M27" s="84"/>
    </row>
    <row r="28" spans="1:13" ht="12">
      <c r="A28" s="114" t="s">
        <v>61</v>
      </c>
      <c r="B28" s="115"/>
      <c r="C28" s="116"/>
      <c r="D28" s="117" t="s">
        <v>62</v>
      </c>
      <c r="E28" s="116"/>
      <c r="F28" s="71"/>
      <c r="G28" s="85"/>
      <c r="H28" s="85"/>
      <c r="I28" s="85"/>
      <c r="J28" s="85"/>
      <c r="K28" s="85"/>
      <c r="L28" s="85"/>
      <c r="M28" s="6"/>
    </row>
    <row r="29" spans="1:13" ht="12">
      <c r="A29" s="118"/>
      <c r="B29" s="112"/>
      <c r="C29" s="112"/>
      <c r="D29" s="113"/>
      <c r="E29" s="113"/>
      <c r="F29" s="71"/>
      <c r="G29" s="85"/>
      <c r="H29" s="85"/>
      <c r="I29" s="85"/>
      <c r="J29" s="85"/>
      <c r="K29" s="85"/>
      <c r="L29" s="85"/>
      <c r="M29" s="6"/>
    </row>
    <row r="30" spans="1:13" ht="12">
      <c r="A30" s="118"/>
      <c r="B30" s="112"/>
      <c r="C30" s="112"/>
      <c r="D30" s="113"/>
      <c r="E30" s="113"/>
      <c r="F30" s="71"/>
      <c r="G30" s="85"/>
      <c r="H30" s="85"/>
      <c r="I30" s="85"/>
      <c r="J30" s="85"/>
      <c r="K30" s="85"/>
      <c r="L30" s="85"/>
      <c r="M30" s="6"/>
    </row>
    <row r="31" spans="1:13" ht="12">
      <c r="A31" s="118"/>
      <c r="B31" s="112"/>
      <c r="C31" s="112"/>
      <c r="D31" s="113"/>
      <c r="E31" s="113"/>
      <c r="F31" s="71"/>
      <c r="G31" s="85"/>
      <c r="H31" s="85"/>
      <c r="I31" s="85"/>
      <c r="J31" s="85"/>
      <c r="K31" s="85"/>
      <c r="L31" s="85"/>
      <c r="M31" s="6"/>
    </row>
    <row r="32" spans="1:13" ht="12">
      <c r="A32" s="118"/>
      <c r="B32" s="112"/>
      <c r="C32" s="112"/>
      <c r="D32" s="113"/>
      <c r="E32" s="113"/>
      <c r="F32" s="71"/>
      <c r="G32" s="85"/>
      <c r="H32" s="85"/>
      <c r="I32" s="85"/>
      <c r="J32" s="85"/>
      <c r="K32" s="85"/>
      <c r="L32" s="85"/>
      <c r="M32" s="6"/>
    </row>
    <row r="33" spans="1:13" ht="15" customHeight="1">
      <c r="A33" s="70"/>
      <c r="B33" s="1"/>
      <c r="C33" s="3" t="s">
        <v>64</v>
      </c>
      <c r="D33" s="123">
        <f>SUM(D29:D32)</f>
        <v>0</v>
      </c>
      <c r="E33" s="123"/>
      <c r="F33" s="64"/>
      <c r="G33" s="41"/>
      <c r="H33" s="41"/>
      <c r="I33" s="41"/>
      <c r="J33" s="41"/>
      <c r="K33" s="41"/>
      <c r="L33" s="41"/>
      <c r="M33" s="27"/>
    </row>
    <row r="35" spans="1:13" ht="13.5" customHeight="1">
      <c r="M35" s="124"/>
    </row>
  </sheetData>
  <mergeCells count="80">
    <mergeCell ref="A31:C31"/>
    <mergeCell ref="D31:E31"/>
    <mergeCell ref="A32:C32"/>
    <mergeCell ref="D32:E32"/>
    <mergeCell ref="D33:E33"/>
    <mergeCell ref="A28:C28"/>
    <mergeCell ref="D28:E28"/>
    <mergeCell ref="A29:C29"/>
    <mergeCell ref="D29:E29"/>
    <mergeCell ref="A30:C30"/>
    <mergeCell ref="D30:E30"/>
    <mergeCell ref="L25:M25"/>
    <mergeCell ref="B26:C26"/>
    <mergeCell ref="D26:E26"/>
    <mergeCell ref="F26:G26"/>
    <mergeCell ref="H26:I26"/>
    <mergeCell ref="J26:K26"/>
    <mergeCell ref="L26:M26"/>
    <mergeCell ref="B25:C25"/>
    <mergeCell ref="D25:E25"/>
    <mergeCell ref="F25:G25"/>
    <mergeCell ref="H25:I25"/>
    <mergeCell ref="J25:K25"/>
    <mergeCell ref="D22:E22"/>
    <mergeCell ref="E23:I23"/>
    <mergeCell ref="K23:L23"/>
    <mergeCell ref="B24:I24"/>
    <mergeCell ref="K24:L24"/>
    <mergeCell ref="A19:C19"/>
    <mergeCell ref="D19:E19"/>
    <mergeCell ref="A20:C20"/>
    <mergeCell ref="D20:E20"/>
    <mergeCell ref="A21:C21"/>
    <mergeCell ref="D21:E21"/>
    <mergeCell ref="L15:M15"/>
    <mergeCell ref="A17:C17"/>
    <mergeCell ref="D17:E17"/>
    <mergeCell ref="A18:C18"/>
    <mergeCell ref="D18:E18"/>
    <mergeCell ref="B15:C15"/>
    <mergeCell ref="D15:E15"/>
    <mergeCell ref="F15:G15"/>
    <mergeCell ref="H15:I15"/>
    <mergeCell ref="J15:K15"/>
    <mergeCell ref="B13:I13"/>
    <mergeCell ref="K13:L13"/>
    <mergeCell ref="B14:C14"/>
    <mergeCell ref="D14:E14"/>
    <mergeCell ref="F14:G14"/>
    <mergeCell ref="H14:I14"/>
    <mergeCell ref="J14:K14"/>
    <mergeCell ref="L14:M14"/>
    <mergeCell ref="A10:C10"/>
    <mergeCell ref="D10:E10"/>
    <mergeCell ref="D11:E11"/>
    <mergeCell ref="E12:I12"/>
    <mergeCell ref="K12:L12"/>
    <mergeCell ref="A7:C7"/>
    <mergeCell ref="D7:E7"/>
    <mergeCell ref="A8:C8"/>
    <mergeCell ref="D8:E8"/>
    <mergeCell ref="A9:C9"/>
    <mergeCell ref="D9:E9"/>
    <mergeCell ref="L4:M4"/>
    <mergeCell ref="B5:C5"/>
    <mergeCell ref="D5:E5"/>
    <mergeCell ref="F5:G5"/>
    <mergeCell ref="H5:I5"/>
    <mergeCell ref="J5:K5"/>
    <mergeCell ref="L5:M5"/>
    <mergeCell ref="B4:C4"/>
    <mergeCell ref="D4:E4"/>
    <mergeCell ref="F4:G4"/>
    <mergeCell ref="H4:I4"/>
    <mergeCell ref="J4:K4"/>
    <mergeCell ref="A1:M1"/>
    <mergeCell ref="E2:I2"/>
    <mergeCell ref="K2:L2"/>
    <mergeCell ref="B3:I3"/>
    <mergeCell ref="K3:L3"/>
  </mergeCells>
  <dataValidations count="1">
    <dataValidation type="list" allowBlank="1" showErrorMessage="1" sqref="K3:L3 K13:L13 K24:L24">
      <formula1>"(Select Period), Base Period, Option I, Option II, Option III, Option IV"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ColWidth="10.1640625" defaultRowHeight="13.5" customHeight="1" x14ac:dyDescent="0"/>
  <cols>
    <col min="1" max="1" width="36" customWidth="1"/>
    <col min="2" max="2" width="13.83203125" customWidth="1"/>
    <col min="3" max="3" width="23" customWidth="1"/>
    <col min="4" max="4" width="116.5" customWidth="1"/>
  </cols>
  <sheetData>
    <row r="1" spans="1:6" ht="18.75" customHeight="1">
      <c r="A1" s="86" t="s">
        <v>69</v>
      </c>
      <c r="B1" s="94"/>
      <c r="C1" s="94"/>
      <c r="D1" s="95"/>
      <c r="E1" s="4"/>
      <c r="F1" s="56"/>
    </row>
    <row r="2" spans="1:6" ht="15" customHeight="1">
      <c r="A2" s="29" t="s">
        <v>61</v>
      </c>
      <c r="B2" s="65" t="s">
        <v>41</v>
      </c>
      <c r="C2" s="65" t="s">
        <v>42</v>
      </c>
      <c r="D2" s="78" t="s">
        <v>43</v>
      </c>
      <c r="E2" s="4"/>
      <c r="F2" s="56"/>
    </row>
    <row r="3" spans="1:6" ht="14">
      <c r="A3" s="23" t="s">
        <v>70</v>
      </c>
      <c r="B3" s="15">
        <v>15770</v>
      </c>
      <c r="C3" s="17" t="s">
        <v>1</v>
      </c>
      <c r="D3" s="55" t="s">
        <v>71</v>
      </c>
      <c r="E3" s="4"/>
      <c r="F3" s="56"/>
    </row>
    <row r="4" spans="1:6" ht="14">
      <c r="A4" s="28" t="s">
        <v>72</v>
      </c>
      <c r="B4" s="40">
        <v>43635.5</v>
      </c>
      <c r="C4" s="10" t="s">
        <v>1</v>
      </c>
      <c r="D4" s="54" t="s">
        <v>73</v>
      </c>
      <c r="E4" s="4"/>
      <c r="F4" s="56"/>
    </row>
    <row r="5" spans="1:6" ht="14">
      <c r="A5" s="8" t="s">
        <v>74</v>
      </c>
      <c r="B5" s="40">
        <v>4614.3999999999996</v>
      </c>
      <c r="C5" s="10" t="s">
        <v>1</v>
      </c>
      <c r="D5" s="80" t="s">
        <v>75</v>
      </c>
      <c r="E5" s="4"/>
      <c r="F5" s="56"/>
    </row>
    <row r="6" spans="1:6" ht="14">
      <c r="A6" s="23" t="s">
        <v>70</v>
      </c>
      <c r="B6" s="40">
        <f t="shared" ref="B6:B11" si="0">B3*1.03</f>
        <v>16243.1</v>
      </c>
      <c r="C6" s="75" t="s">
        <v>2</v>
      </c>
      <c r="D6" s="55" t="s">
        <v>76</v>
      </c>
      <c r="E6" s="4"/>
      <c r="F6" s="56"/>
    </row>
    <row r="7" spans="1:6" ht="14">
      <c r="A7" s="28" t="s">
        <v>72</v>
      </c>
      <c r="B7" s="40">
        <f t="shared" si="0"/>
        <v>44944.565000000002</v>
      </c>
      <c r="C7" s="75" t="s">
        <v>2</v>
      </c>
      <c r="D7" s="54" t="s">
        <v>77</v>
      </c>
      <c r="E7" s="4"/>
      <c r="F7" s="56"/>
    </row>
    <row r="8" spans="1:6" ht="14">
      <c r="A8" s="8" t="s">
        <v>74</v>
      </c>
      <c r="B8" s="40">
        <f t="shared" si="0"/>
        <v>4752.8319999999994</v>
      </c>
      <c r="C8" s="75" t="s">
        <v>2</v>
      </c>
      <c r="D8" s="80" t="s">
        <v>78</v>
      </c>
      <c r="E8" s="4"/>
      <c r="F8" s="56"/>
    </row>
    <row r="9" spans="1:6" ht="14">
      <c r="A9" s="23" t="s">
        <v>70</v>
      </c>
      <c r="B9" s="75">
        <f t="shared" si="0"/>
        <v>16730.393</v>
      </c>
      <c r="C9" s="75" t="s">
        <v>79</v>
      </c>
      <c r="D9" s="55" t="s">
        <v>80</v>
      </c>
      <c r="E9" s="4"/>
      <c r="F9" s="56"/>
    </row>
    <row r="10" spans="1:6" ht="14">
      <c r="A10" s="28" t="s">
        <v>72</v>
      </c>
      <c r="B10" s="40">
        <f t="shared" si="0"/>
        <v>46292.901950000007</v>
      </c>
      <c r="C10" s="75" t="s">
        <v>79</v>
      </c>
      <c r="D10" s="54" t="s">
        <v>81</v>
      </c>
      <c r="E10" s="4"/>
      <c r="F10" s="56"/>
    </row>
    <row r="11" spans="1:6" ht="14">
      <c r="A11" s="28" t="s">
        <v>74</v>
      </c>
      <c r="B11" s="40">
        <f t="shared" si="0"/>
        <v>4895.4169599999996</v>
      </c>
      <c r="C11" s="75" t="s">
        <v>79</v>
      </c>
      <c r="D11" s="54" t="s">
        <v>82</v>
      </c>
      <c r="E11" s="4"/>
      <c r="F11" s="56"/>
    </row>
    <row r="12" spans="1:6" ht="14">
      <c r="A12" s="28"/>
      <c r="B12" s="75"/>
      <c r="C12" s="75"/>
      <c r="D12" s="54"/>
      <c r="E12" s="4"/>
      <c r="F12" s="56"/>
    </row>
    <row r="13" spans="1:6" ht="14">
      <c r="A13" s="28"/>
      <c r="B13" s="75"/>
      <c r="C13" s="75"/>
      <c r="D13" s="54"/>
      <c r="E13" s="4"/>
      <c r="F13" s="56"/>
    </row>
    <row r="14" spans="1:6" ht="14">
      <c r="A14" s="28"/>
      <c r="B14" s="75"/>
      <c r="C14" s="75"/>
      <c r="D14" s="54"/>
      <c r="E14" s="4"/>
      <c r="F14" s="56"/>
    </row>
    <row r="15" spans="1:6" ht="14">
      <c r="A15" s="28"/>
      <c r="B15" s="75"/>
      <c r="C15" s="75"/>
      <c r="D15" s="54"/>
      <c r="E15" s="4"/>
      <c r="F15" s="56"/>
    </row>
    <row r="16" spans="1:6" ht="14">
      <c r="A16" s="28"/>
      <c r="B16" s="75"/>
      <c r="C16" s="75"/>
      <c r="D16" s="54"/>
      <c r="E16" s="4"/>
      <c r="F16" s="56"/>
    </row>
    <row r="17" spans="1:6" ht="14">
      <c r="A17" s="28"/>
      <c r="B17" s="75"/>
      <c r="C17" s="75"/>
      <c r="D17" s="54"/>
      <c r="E17" s="4"/>
      <c r="F17" s="56"/>
    </row>
    <row r="18" spans="1:6" ht="14">
      <c r="A18" s="28"/>
      <c r="B18" s="75"/>
      <c r="C18" s="75"/>
      <c r="D18" s="54"/>
      <c r="E18" s="4"/>
      <c r="F18" s="56"/>
    </row>
    <row r="19" spans="1:6" ht="14">
      <c r="A19" s="28"/>
      <c r="B19" s="75"/>
      <c r="C19" s="75"/>
      <c r="D19" s="54"/>
      <c r="E19" s="4"/>
      <c r="F19" s="56"/>
    </row>
    <row r="20" spans="1:6" ht="14">
      <c r="A20" s="28"/>
      <c r="B20" s="75"/>
      <c r="C20" s="75"/>
      <c r="D20" s="54"/>
      <c r="E20" s="4"/>
      <c r="F20" s="56"/>
    </row>
    <row r="21" spans="1:6" ht="14">
      <c r="A21" s="28"/>
      <c r="B21" s="75"/>
      <c r="C21" s="75"/>
      <c r="D21" s="54"/>
      <c r="E21" s="4"/>
      <c r="F21" s="56"/>
    </row>
    <row r="22" spans="1:6" ht="14">
      <c r="A22" s="28"/>
      <c r="B22" s="75"/>
      <c r="C22" s="75"/>
      <c r="D22" s="54"/>
      <c r="E22" s="4"/>
      <c r="F22" s="56"/>
    </row>
    <row r="23" spans="1:6" ht="14">
      <c r="A23" s="28"/>
      <c r="B23" s="75"/>
      <c r="C23" s="75"/>
      <c r="D23" s="54"/>
      <c r="E23" s="4"/>
      <c r="F23" s="56"/>
    </row>
    <row r="24" spans="1:6" ht="14">
      <c r="A24" s="28"/>
      <c r="B24" s="75"/>
      <c r="C24" s="75"/>
      <c r="D24" s="54"/>
      <c r="E24" s="4"/>
      <c r="F24" s="56"/>
    </row>
    <row r="25" spans="1:6" ht="15" customHeight="1">
      <c r="A25" s="8"/>
      <c r="B25" s="38"/>
      <c r="C25" s="38"/>
      <c r="D25" s="80"/>
      <c r="E25" s="4"/>
      <c r="F25" s="56"/>
    </row>
  </sheetData>
  <mergeCells count="1">
    <mergeCell ref="A1:D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D1"/>
    </sheetView>
  </sheetViews>
  <sheetFormatPr baseColWidth="10" defaultColWidth="10.1640625" defaultRowHeight="13.5" customHeight="1" x14ac:dyDescent="0"/>
  <cols>
    <col min="1" max="1" width="19.83203125" customWidth="1"/>
    <col min="2" max="2" width="15.5" customWidth="1"/>
    <col min="3" max="3" width="20.1640625" customWidth="1"/>
    <col min="4" max="4" width="80" customWidth="1"/>
  </cols>
  <sheetData>
    <row r="1" spans="1:6" ht="18.75" customHeight="1">
      <c r="A1" s="86" t="s">
        <v>83</v>
      </c>
      <c r="B1" s="94"/>
      <c r="C1" s="94"/>
      <c r="D1" s="95"/>
      <c r="E1" s="4"/>
      <c r="F1" s="56"/>
    </row>
    <row r="2" spans="1:6" ht="15" customHeight="1">
      <c r="A2" s="29" t="s">
        <v>84</v>
      </c>
      <c r="B2" s="65" t="s">
        <v>41</v>
      </c>
      <c r="C2" s="65" t="s">
        <v>42</v>
      </c>
      <c r="D2" s="78" t="s">
        <v>43</v>
      </c>
      <c r="E2" s="4"/>
      <c r="F2" s="56"/>
    </row>
    <row r="3" spans="1:6" ht="14">
      <c r="A3" s="23"/>
      <c r="B3" s="17"/>
      <c r="C3" s="17"/>
      <c r="D3" s="48"/>
      <c r="E3" s="4"/>
      <c r="F3" s="56"/>
    </row>
    <row r="4" spans="1:6" ht="14">
      <c r="A4" s="28"/>
      <c r="B4" s="10"/>
      <c r="C4" s="75"/>
      <c r="D4" s="54"/>
      <c r="E4" s="4"/>
      <c r="F4" s="56"/>
    </row>
    <row r="5" spans="1:6" ht="14">
      <c r="A5" s="28"/>
      <c r="B5" s="10"/>
      <c r="C5" s="75"/>
      <c r="D5" s="54"/>
      <c r="E5" s="4"/>
      <c r="F5" s="56"/>
    </row>
    <row r="6" spans="1:6" ht="14">
      <c r="A6" s="28"/>
      <c r="B6" s="75"/>
      <c r="C6" s="75"/>
      <c r="D6" s="54"/>
      <c r="E6" s="4"/>
      <c r="F6" s="56"/>
    </row>
    <row r="7" spans="1:6" ht="14">
      <c r="A7" s="28"/>
      <c r="B7" s="75"/>
      <c r="C7" s="75"/>
      <c r="D7" s="54"/>
      <c r="E7" s="4"/>
      <c r="F7" s="56"/>
    </row>
    <row r="8" spans="1:6" ht="14">
      <c r="A8" s="28"/>
      <c r="B8" s="75"/>
      <c r="C8" s="75"/>
      <c r="D8" s="54"/>
      <c r="E8" s="4"/>
      <c r="F8" s="56"/>
    </row>
    <row r="9" spans="1:6" ht="14">
      <c r="A9" s="28"/>
      <c r="B9" s="75"/>
      <c r="C9" s="75"/>
      <c r="D9" s="54"/>
      <c r="E9" s="4"/>
      <c r="F9" s="56"/>
    </row>
    <row r="10" spans="1:6" ht="14">
      <c r="A10" s="28"/>
      <c r="B10" s="75"/>
      <c r="C10" s="75"/>
      <c r="D10" s="54"/>
      <c r="E10" s="4"/>
      <c r="F10" s="56"/>
    </row>
    <row r="11" spans="1:6" ht="14">
      <c r="A11" s="28"/>
      <c r="B11" s="75"/>
      <c r="C11" s="75"/>
      <c r="D11" s="54"/>
      <c r="E11" s="4"/>
      <c r="F11" s="56"/>
    </row>
    <row r="12" spans="1:6" ht="14">
      <c r="A12" s="28"/>
      <c r="B12" s="75"/>
      <c r="C12" s="75"/>
      <c r="D12" s="54"/>
      <c r="E12" s="4"/>
      <c r="F12" s="56"/>
    </row>
    <row r="13" spans="1:6" ht="14">
      <c r="A13" s="28"/>
      <c r="B13" s="75"/>
      <c r="C13" s="75"/>
      <c r="D13" s="54"/>
      <c r="E13" s="4"/>
      <c r="F13" s="56"/>
    </row>
    <row r="14" spans="1:6" ht="14">
      <c r="A14" s="28"/>
      <c r="B14" s="75"/>
      <c r="C14" s="75"/>
      <c r="D14" s="54"/>
      <c r="E14" s="4"/>
      <c r="F14" s="56"/>
    </row>
    <row r="15" spans="1:6" ht="14">
      <c r="A15" s="28"/>
      <c r="B15" s="75"/>
      <c r="C15" s="75"/>
      <c r="D15" s="54"/>
      <c r="E15" s="4"/>
      <c r="F15" s="56"/>
    </row>
    <row r="16" spans="1:6" ht="14">
      <c r="A16" s="28"/>
      <c r="B16" s="75"/>
      <c r="C16" s="75"/>
      <c r="D16" s="54"/>
      <c r="E16" s="4"/>
      <c r="F16" s="56"/>
    </row>
    <row r="17" spans="1:6" ht="14">
      <c r="A17" s="28"/>
      <c r="B17" s="75"/>
      <c r="C17" s="75"/>
      <c r="D17" s="54"/>
      <c r="E17" s="4"/>
      <c r="F17" s="56"/>
    </row>
    <row r="18" spans="1:6" ht="14">
      <c r="A18" s="28"/>
      <c r="B18" s="75"/>
      <c r="C18" s="75"/>
      <c r="D18" s="54"/>
      <c r="E18" s="4"/>
      <c r="F18" s="56"/>
    </row>
    <row r="19" spans="1:6" ht="14">
      <c r="A19" s="28"/>
      <c r="B19" s="75"/>
      <c r="C19" s="75"/>
      <c r="D19" s="54"/>
      <c r="E19" s="4"/>
      <c r="F19" s="56"/>
    </row>
    <row r="20" spans="1:6" ht="14">
      <c r="A20" s="28"/>
      <c r="B20" s="75"/>
      <c r="C20" s="75"/>
      <c r="D20" s="54"/>
      <c r="E20" s="4"/>
      <c r="F20" s="56"/>
    </row>
    <row r="21" spans="1:6" ht="14">
      <c r="A21" s="28"/>
      <c r="B21" s="75"/>
      <c r="C21" s="75"/>
      <c r="D21" s="54"/>
      <c r="E21" s="4"/>
      <c r="F21" s="56"/>
    </row>
    <row r="22" spans="1:6" ht="14">
      <c r="A22" s="28"/>
      <c r="B22" s="75"/>
      <c r="C22" s="75"/>
      <c r="D22" s="54"/>
      <c r="E22" s="4"/>
      <c r="F22" s="56"/>
    </row>
    <row r="23" spans="1:6" ht="14">
      <c r="A23" s="28"/>
      <c r="B23" s="75"/>
      <c r="C23" s="75"/>
      <c r="D23" s="54"/>
      <c r="E23" s="4"/>
      <c r="F23" s="56"/>
    </row>
    <row r="24" spans="1:6" ht="14">
      <c r="A24" s="28"/>
      <c r="B24" s="75"/>
      <c r="C24" s="75"/>
      <c r="D24" s="54"/>
      <c r="E24" s="4"/>
      <c r="F24" s="56"/>
    </row>
    <row r="25" spans="1:6" ht="15" customHeight="1">
      <c r="A25" s="8"/>
      <c r="B25" s="38"/>
      <c r="C25" s="38"/>
      <c r="D25" s="80"/>
      <c r="E25" s="4"/>
      <c r="F25" s="56"/>
    </row>
  </sheetData>
  <mergeCells count="1">
    <mergeCell ref="A1:D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Materials</vt:lpstr>
      <vt:lpstr>Travel</vt:lpstr>
      <vt:lpstr>Other Direct Costs</vt:lpstr>
      <vt:lpstr>Subcontractors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Karissa Whiting</cp:lastModifiedBy>
  <dcterms:created xsi:type="dcterms:W3CDTF">2015-03-23T19:57:35Z</dcterms:created>
  <dcterms:modified xsi:type="dcterms:W3CDTF">2015-03-23T20:47:49Z</dcterms:modified>
</cp:coreProperties>
</file>